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0年" sheetId="11" r:id="rId1"/>
    <sheet name="Evaluation Warning" sheetId="1" r:id="rId2"/>
  </sheets>
  <definedNames>
    <definedName name="_xlnm.Print_Titles" localSheetId="0">'2020年'!$3:$4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<sst xmlns="http://schemas.openxmlformats.org/spreadsheetml/2006/main" count="460" uniqueCount="319">
  <si>
    <t>西宁市湟中区2020年度扶贫资金项目计划完成情况的公示表</t>
  </si>
  <si>
    <t>单位：万元</t>
  </si>
  <si>
    <t>序号</t>
  </si>
  <si>
    <t>项  目  名  称</t>
  </si>
  <si>
    <t>实施单位</t>
  </si>
  <si>
    <t>主要建设内容</t>
  </si>
  <si>
    <t>实施期限</t>
  </si>
  <si>
    <t>财政扶贫资金</t>
  </si>
  <si>
    <t>资金支出</t>
  </si>
  <si>
    <t>支出率</t>
  </si>
  <si>
    <t>资金结余</t>
  </si>
  <si>
    <t>项目实施情况</t>
  </si>
  <si>
    <t>是否完工</t>
  </si>
  <si>
    <t>减贫机制实现情况</t>
  </si>
  <si>
    <t>绩效目标实现情况</t>
  </si>
  <si>
    <t>备注</t>
  </si>
  <si>
    <t>合  计</t>
  </si>
  <si>
    <t>中央专项</t>
  </si>
  <si>
    <t>省级专项</t>
  </si>
  <si>
    <t>市级配套资金</t>
  </si>
  <si>
    <t>县级配套资金</t>
  </si>
  <si>
    <t>湟中区</t>
  </si>
  <si>
    <t>扶贫局</t>
  </si>
  <si>
    <t>光伏扶贫项目</t>
  </si>
  <si>
    <t>湟中县扶贫开发有限责任公司</t>
  </si>
  <si>
    <t>主要建设总装机容量34.1兆瓦的光伏电站一座</t>
  </si>
  <si>
    <t>2020年12月底</t>
  </si>
  <si>
    <t>项目已建设完成并实现并网发电；项目收益主要用于全县156个贫困村4925户建档立卡贫困户16105人的脱贫成效巩固提升和发展壮大村集体经济。项目收益已向156个贫困村累计拨付4368万元，每村28万元。</t>
  </si>
  <si>
    <t>是</t>
  </si>
  <si>
    <t>电站生产经营期为25年。收益主要用于发展壮大156个贫困村村集体经济。现已将936万元分红用于增设光伏扶贫公益岗位1602户（其中：贫困户741户）</t>
  </si>
  <si>
    <t>建成总装机容量34.1兆瓦的光伏电站一座，年发电量达4900余万度</t>
  </si>
  <si>
    <t>稳定脱贫建档立卡贫困户励志奖励金</t>
  </si>
  <si>
    <t>各乡镇人民政府</t>
  </si>
  <si>
    <t>对通过自身努力、勤劳致富、已实现稳定脱贫的133户“脱贫光荣户”按户均1.5万元的实物进行表彰奖励</t>
  </si>
  <si>
    <t>2020年3-12月</t>
  </si>
  <si>
    <t>集中采购和分散采购全部完成</t>
  </si>
  <si>
    <t>受益贫困户133户，户均收益1.5万元</t>
  </si>
  <si>
    <t>通过表彰“脱贫光荣户”，激励表彰户发展产业，增加家庭经济收入，巩固贫困户脱贫成效</t>
  </si>
  <si>
    <t>致富带头人培训项目</t>
  </si>
  <si>
    <t>湟中县扶贫开发局</t>
  </si>
  <si>
    <t>按照“先富帮后富、实干助脱贫”的要求，紧扣“能力培训、孵化创业、带贫增收”三大环节，完成104名创业致富带头人培训任务，其中县级培训77名，省级培训27名</t>
  </si>
  <si>
    <t>省级培训27人正在进行，已完成县级培训77人。</t>
  </si>
  <si>
    <t>否</t>
  </si>
  <si>
    <t>通过培训104名创业致富带头人培训，掌握产业发展技能，实现每人带动建档立卡户3户以上，实现家庭增收</t>
  </si>
  <si>
    <t>培养一批引领创业发展、率先增收致富，并带动建档立卡群众实现脱贫致富的骨干力量</t>
  </si>
  <si>
    <t>贫困大学生教育资助金项目</t>
  </si>
  <si>
    <t>为900名左右的建档立卡贫困家庭大中专学生给予教育资助（其中：本科6000元，专科及高职5000元，预科4000元，中专3000元）</t>
  </si>
  <si>
    <t>2020年12月底前</t>
  </si>
  <si>
    <t>学生报名结束，处于审核阶段。</t>
  </si>
  <si>
    <t>对2020年秋季新考入或正就读于全日制中高等院校的建档立卡贫困家庭给予教育资助，减轻家庭的经济负担</t>
  </si>
  <si>
    <t>实现符合条件的建档立卡家庭大中专学生享受资助，减轻家庭经济负担，帮助大中专学生顺利完成学业</t>
  </si>
  <si>
    <t>雨露计划短期培训生活补助金项目</t>
  </si>
  <si>
    <t>主要为职业技能培训的建档立卡贫困人口给予生活补助，计划培训建档立卡劳动力150人</t>
  </si>
  <si>
    <t>发放第一批生活费94人，4.892万元，第二批正在审核。</t>
  </si>
  <si>
    <t xml:space="preserve"> 实现建档立卡劳动力150人掌握技能，拓宽就业渠道，实现稳定就业</t>
  </si>
  <si>
    <t>完成建档立卡150人技能培训，形成建档立卡家庭的“造血能力”，增加家庭的收入</t>
  </si>
  <si>
    <t>扶贫贷款贴息项目</t>
  </si>
  <si>
    <t>按现行基准利率对全县建档立卡贫困户、扶贫龙头企业（专业合作社）进行贷款贴息补助</t>
  </si>
  <si>
    <t>2020年1-12月</t>
  </si>
  <si>
    <t>前三季度贫困户贴息为252.41万元，第四季度贫困户贴息还未到结息日，龙头企业专业合作社贴息正在审核中。</t>
  </si>
  <si>
    <t>通过扶贫贷款贴息的方式，减轻资金筹措压力，帮助贫困户发展产业，通过扶持龙头企业，直接或间接的带动区域内的建档立卡贫困户脱贫，切实做到精准扶贫、精准施策、精准脱贫</t>
  </si>
  <si>
    <t>发挥金融扶贫在脱贫攻坚中的重要作用，撬动市场信贷资金支持扶贫产业发展，增强贫困地区的内生动力和发展活力，提高脱贫成效</t>
  </si>
  <si>
    <t>拦隆口镇拦一村乡村旅游提升项目</t>
  </si>
  <si>
    <t>拦隆口镇人民政府</t>
  </si>
  <si>
    <t>在拦一村建设240平方米的扶贫小院一处，中华酩馏文化一条街、惠农增收农品街等</t>
  </si>
  <si>
    <t>批复已下达，正在招投标手续</t>
  </si>
  <si>
    <t xml:space="preserve">项目建成后，由青海慕容古寨文化发展公司每年按照投资额的6%给拦隆口镇政府分红54万元，用于全镇村级公益岗位报酬，困难群众救助等
</t>
  </si>
  <si>
    <t>建成扶贫小院一处，提升景区知名度，吸引游客观光旅游，带动旅游产业发展，增加农民收入</t>
  </si>
  <si>
    <t>属性调整户到户产业扶持项目</t>
  </si>
  <si>
    <t>各乡镇</t>
  </si>
  <si>
    <t>在李家山镇、上新庄镇等12个乡镇52个村的属性调整户90户、302人中实施到户产业项目</t>
  </si>
  <si>
    <t>已全部完工并报账</t>
  </si>
  <si>
    <t>通过产业扶持项目，使种植业人均收益560元，养殖业人均收益650元，二、三产业人均收益750元、资产收益人均收益540元</t>
  </si>
  <si>
    <t>完成种植业5户15人、养殖业63户219人、二、三产业5户23人、资产收益17户45人</t>
  </si>
  <si>
    <t>励志爱心超市项目</t>
  </si>
  <si>
    <t>湟中县民政局</t>
  </si>
  <si>
    <r>
      <rPr>
        <sz val="9"/>
        <rFont val="宋体"/>
        <charset val="134"/>
      </rPr>
      <t>用于支持爱心超市</t>
    </r>
    <r>
      <rPr>
        <sz val="9"/>
        <rFont val="宋体"/>
        <charset val="134"/>
        <scheme val="minor"/>
      </rPr>
      <t>通过线上线下收购及销售农副产品，补充爱心超市运行所需物资</t>
    </r>
  </si>
  <si>
    <t>已完成81万防疫物品购买、162万项目正在招投标</t>
  </si>
  <si>
    <t>进一步提升81个爱心超市规范运行，发挥励志效应，提升农民脱贫内生动力</t>
  </si>
  <si>
    <t>充实全区81家爱心超市积分兑换所需的物资供应，保证爱心超市的正常运转</t>
  </si>
  <si>
    <t>消费扶贫项目</t>
  </si>
  <si>
    <t>在五矿天地巷子设立消费扶贫体验馆1处，面积200平方米</t>
  </si>
  <si>
    <t>项目一全部建设完成，并投入运行。</t>
  </si>
  <si>
    <t>通过宣传、推介、展销、工艺体验、电子商务等多种方式促进消费扶贫，拓宽扶贫企业（合作社）农产品销售渠道；体验店前三年销售额的1%上缴给县扶贫奖励基金</t>
  </si>
  <si>
    <t>推动特色农产品上线销售，直接增加扶贫企业经营性收入，树立湟中消费扶贫品牌，逐步实现扶贫产品进家庭、机关、学校、企业，着力拓宽贫困户增收渠道</t>
  </si>
  <si>
    <t>非贫困村村集体经济发展项目</t>
  </si>
  <si>
    <t>鲁沙尔镇、李家山镇、上新庄镇人民政府</t>
  </si>
  <si>
    <t>在鲁沙尔、李家山、上新庄镇3个镇8个行政村实施村集体经济发展项目，分别实施购置商铺、发展物业等项目</t>
  </si>
  <si>
    <t>已全部完工</t>
  </si>
  <si>
    <t>通过村集体经济项目的实施，实现集体经济收入16万元以上，并为建档立卡贫困户189户629人提供公益岗位，增加务工收入</t>
  </si>
  <si>
    <t>在3个镇8个行政村通过实施村集体经济项目，增加村集体经济收入，为建档立卡户提供公益岗位</t>
  </si>
  <si>
    <t>村级道路补短板项目</t>
  </si>
  <si>
    <t>湟中县交通运输局</t>
  </si>
  <si>
    <t>对田家寨、大才、土门关等乡镇的34个贫困村村级道路升级改造</t>
  </si>
  <si>
    <t>2019年9-10月</t>
  </si>
  <si>
    <t>改善34个贫困村出行条件</t>
  </si>
  <si>
    <t>完成村道硬化</t>
  </si>
  <si>
    <t>农村饮水工程补短板项目</t>
  </si>
  <si>
    <t>湟中县水利局</t>
  </si>
  <si>
    <t>在汉东乡下麻尔村修建200立方米蓄水池1座，埋设管道997米，检查井3座，道路拆除恢复154米</t>
  </si>
  <si>
    <t>2020年5-10月</t>
  </si>
  <si>
    <t>已完工，完成200立方米蓄水池1座，埋设管道997米，检查井4座，道路拆除恢复154米。</t>
  </si>
  <si>
    <t>绩效目标已实现，200立方米蓄水池1座，埋设管道997米，检查井4座，道路拆除恢复154米。</t>
  </si>
  <si>
    <t>改善群众饮用水安全问题</t>
  </si>
  <si>
    <t>湟中县香沟水库农村供水自来水厂管道工程项目</t>
  </si>
  <si>
    <t>建设香沟水库水厂1座，配水管道及附属设施</t>
  </si>
  <si>
    <t>2020.年5-10月</t>
  </si>
  <si>
    <t>正在实施</t>
  </si>
  <si>
    <t>项目建成后，可提高土门关乡、田家寨镇坝沟、坝沟门等21个村饮水水质，保障周边群众饮水安全</t>
  </si>
  <si>
    <t>改善范围内的人畜饮水安全</t>
  </si>
  <si>
    <t>易地搬迁后续产业奖补</t>
  </si>
  <si>
    <t>田家寨镇、土门关乡人民政府</t>
  </si>
  <si>
    <t>在土门关乡土门关村建设1200平方米的乳品加工标准化扶贫车间，购置净化水设备一套、乳品加工前处理设备16台，中亚液态奶无菌灌装设备2台、乳饮料包装机1台；在田家寨镇田家寨村建设2400平方米的产业用房，购置一套餐厅智能控制设备</t>
  </si>
  <si>
    <t>土门关乡门关村建设1200平方米的乳品加工标准化扶贫车间，正在上顶棚板子。田家寨镇田家寨村建设2400平方米的产业用房，外墙，玻璃，大棚，供电，供排水等主体工程都完工，正在进行室内的装修。</t>
  </si>
  <si>
    <t>项目建成后，每年按财政资金投资额的6%进行分红，村集体经济收益90万元；吸纳建档立卡户50人务工，增加经济收入</t>
  </si>
  <si>
    <t>建成1200平方米的乳品加工标准化扶贫车间，2400平方米的产业用房</t>
  </si>
  <si>
    <t>贫困劳动力省内外就业补助项目</t>
  </si>
  <si>
    <t>湟中县就业服务局</t>
  </si>
  <si>
    <t>给予受疫情影响的连续外出务工3个月以上的建档立卡和边缘户给予一次性交通费、生活费补助及奖补，奖补标准：（县内800元/人、县外省内1600元/人、省外2500元/人）</t>
  </si>
  <si>
    <t>发放第一批就业补助资金458人，57,5万元，第二批正在审核。</t>
  </si>
  <si>
    <t>鼓励和引导2000名建档立卡户外出务工，拓宽增收渠道，最大限度减轻疫情对外出务工的建档立卡劳动力增收的影响</t>
  </si>
  <si>
    <t>鼓励建档立卡劳动力外出务工，增加经济收入，逐步提高自我发展能力</t>
  </si>
  <si>
    <t>项目管理费</t>
  </si>
  <si>
    <t>据实列支</t>
  </si>
  <si>
    <t>项目管理费据实列支</t>
  </si>
  <si>
    <t>鲁沙尔镇阳坡村民族手工艺品加工项目</t>
  </si>
  <si>
    <t>鲁沙尔镇人民政府</t>
  </si>
  <si>
    <t>新建占地1475平方米、70个停车位的生态停车场一座；新建16间体验式原生态作坊等</t>
  </si>
  <si>
    <t>主体工程已完工，其他配套设施正在抓紧建设中</t>
  </si>
  <si>
    <t>通过园林绿化、招聘保安等岗位，优先安排鲁沙尔镇贫困劳动力就业，增加收入</t>
  </si>
  <si>
    <t>按照每三年帮扶三户以上的贫困户的标准，优先安排全区从事铜银器加工的贫困户入驻，帮助本村及本镇范围内有劳动能力的贫困户就业，增加经济收入</t>
  </si>
  <si>
    <t>多巴镇扎麻隆、尚什加等10村农村饮水工程</t>
  </si>
  <si>
    <t>湟中区扶贫开发局</t>
  </si>
  <si>
    <t>在多巴镇扎麻隆、尚什加等10村，埋设输水主管道及溢水管道24公里，修建闸阀井26座</t>
  </si>
  <si>
    <t>2020年</t>
  </si>
  <si>
    <t>正在建设</t>
  </si>
  <si>
    <t>项目建成后，可提升湟中区多巴镇的扎麻隆、尚什加等10个行政村3729户15746人，大小牲畜2643头（只）的饮水水质和保障供水安全。</t>
  </si>
  <si>
    <t>村使馆建设项目</t>
  </si>
  <si>
    <t>田家寨镇、土门关乡</t>
  </si>
  <si>
    <t>建设田家寨镇、土门关乡上阿卡、秋子沟三个村使馆</t>
  </si>
  <si>
    <t>3个安置区各修建90、45、90平方米砖木结构农家房屋、院墙、大门等，</t>
  </si>
  <si>
    <t>向村民展示村庄发展历程，体现告别贫困、记住艰辛的见证</t>
  </si>
  <si>
    <t>完成3个村史馆建设，真实记录搬迁村的发展轨迹和历史变迁，充分展示搬迁后面貌大改变、生产大发展、生活大提升的显著成就，充分发挥好村史馆“存史、资政、为民、育人”的作用，达到留住党的恩情，感念社会主义制度的目的</t>
  </si>
  <si>
    <t>葱湾村旅游扶贫巩固提升项目</t>
  </si>
  <si>
    <t>湟中区扶贫开发局  共和镇人民政府</t>
  </si>
  <si>
    <t>主要扩建餐饮区300平方米，搭建防雨防晒棚400平方米等</t>
  </si>
  <si>
    <t>正在实施，完成60%。</t>
  </si>
  <si>
    <t>项目建成后，由青海立婷旅游开发有限公司每年按照财政专项资金投入的6%给葱湾村分红18万元，收益用于支付全镇村级公益岗位报酬，困难群众救助等</t>
  </si>
  <si>
    <t>项目建成后，带动葱湾村旅游产业特色农副产品销售，增强乡村旅游带动辐射作用，实现农民多渠道增收，加快脱贫致富步伐</t>
  </si>
  <si>
    <t>田家寨村旅游扶贫巩固提升项目</t>
  </si>
  <si>
    <t xml:space="preserve">湟中区扶贫开发局  田家寨镇人民政府  </t>
  </si>
  <si>
    <t>新建餐饮厨房200余平方米，购置相关旅游配套设施</t>
  </si>
  <si>
    <t>正在实施，完成70%</t>
  </si>
  <si>
    <t>项目建成后，由青海千紫园农业科技博览园每年按照投资额的6%给田家寨镇人民政府分红12.6万元，用于全镇村级公益岗位报酬，困难群众救助等</t>
  </si>
  <si>
    <t>将农业生产与休闲旅游相结合，让农民参与二三产业，分享农村产业增值受益</t>
  </si>
  <si>
    <t>卡阳村旅游扶贫巩固提升项目</t>
  </si>
  <si>
    <t>湟中区扶贫开发局  拦隆口镇人民政府</t>
  </si>
  <si>
    <t>通过改造卡阳村旅游扶贫配套设施，完善乡村旅游不足的短板，助推卡阳村旅游扶贫提质增效</t>
  </si>
  <si>
    <t>正在实施，完成80%。</t>
  </si>
  <si>
    <t>项目建成后，由青海乡趣卡阳户外旅游度假景区管理有限公司每年按照投资额的6%给拦隆口镇卡阳村股份经济合作社村分红30万元，用于村级公益岗位报酬，困难群众救助等</t>
  </si>
  <si>
    <t>有效延长游客在卡阳旅游的时间，稳定周边地区农家乐的效益，带动特色农副产品的生产和销售，增强乡村旅游的带动辐射作用</t>
  </si>
  <si>
    <t>群加下圈村旅游扶贫项目股份收购</t>
  </si>
  <si>
    <t>湟中区扶贫开发局群加乡人民政府</t>
  </si>
  <si>
    <t>将下圈村旅游扶贫项目产权归属变更为群加乡人民政府</t>
  </si>
  <si>
    <t>项目已批复，村级分红资金已分，收购事宜正在进行</t>
  </si>
  <si>
    <t>通过产权变更，下圈村村集体经济及贫困户入股至下圈村旅游扶贫，增加村集体及贫困户分红收益</t>
  </si>
  <si>
    <t>通过政府收购，规范经营，增加村集体经济收入和贫困户收入</t>
  </si>
  <si>
    <t>农业蔬菜种植、技术培训及市场准入项目</t>
  </si>
  <si>
    <t>湟中区扶贫开发局  湟中区农业农村局</t>
  </si>
  <si>
    <t>种植大田蔬菜2500亩，技术培训600人，扶持专业合作社2家，进行市场准入开发</t>
  </si>
  <si>
    <t>已完成蔬菜种植，合作社市场准入建设</t>
  </si>
  <si>
    <t>通过蔬菜种植增加农户收入，实现贫困户户均增收3000元以上</t>
  </si>
  <si>
    <t>通过蔬菜种植技术培训和专业合作社奖补，增加贫困群众收入，提升专业合作社运行能力</t>
  </si>
  <si>
    <t>脱贫攻坚“补针点睛”建制村通村水泥路病害整治项目</t>
  </si>
  <si>
    <t>湟中县交通局</t>
  </si>
  <si>
    <t>整治我县4镇2乡9个建制村8条通村水泥路总长度7.25公里</t>
  </si>
  <si>
    <t>改善各行政村通村水泥因受水灾，地质灾害、超限超载等外力影响出现的问题</t>
  </si>
  <si>
    <t>改善各行政村通村水泥路通行条件</t>
  </si>
  <si>
    <t>田家寨镇田家寨村人饮管网提升改造工程</t>
  </si>
  <si>
    <t>正在进行项目批复</t>
  </si>
  <si>
    <t>项目建成后，可提高田家寨村饮水水质，保障周边群众饮水安全</t>
  </si>
  <si>
    <t>股权收购</t>
  </si>
  <si>
    <t>西宁市湟中区扶贫开发有限责任公司收购湟中弘大农副产品购销有限公司在青海中藏药材扶贫示范园开发经营有限公司的股份，西宁市湟中区扶贫开发有限责任公司股份占比增加至49%</t>
  </si>
  <si>
    <t>已全部完成收购</t>
  </si>
  <si>
    <t>优化青海中藏药材扶贫示范园开发经营有限责任公司股权，由青海中藏药材扶贫示范园开发经营有限责任负责扶贫示范园运营，收购贫困户及相关合作社药材，提供就业岗位，带动贫困户稳步发展</t>
  </si>
  <si>
    <t>持续推动药材加工及生产能力提质增效，加大对于贫困户药材收购，让贫困户有稳定收益，并掌握药材种植及相关技术</t>
  </si>
  <si>
    <t>贫困户到户产业生产自救补助项目</t>
  </si>
  <si>
    <t>对全区从事发展种养殖、交通运输等第三产业的3939户到户产业贫困户，按2000元/户标准进行补助；对全区脱贫监测户59户169人，边缘户106户385人，按照每人1000元的标准发放生产自救补助</t>
  </si>
  <si>
    <t>已全部进行奖补，正在报账</t>
  </si>
  <si>
    <t>通过生产自救补助项目，确保受疫情影响的建档立卡贫困户巩固提升阶段产业项目不断档、产业收益不缩水，持续增加贫困家庭经济收入</t>
  </si>
  <si>
    <t>通过产业生产自救扶持项目，进一步巩固贫困户到户产业项目，持续增加贫困户家庭经济收入，防止发生返贫</t>
  </si>
  <si>
    <t>消费扶贫龙头企业奖补项目</t>
  </si>
  <si>
    <t>建设2个品牌形象旗舰店，每个旗舰店面积80平方米；升级40家品牌形象体验店，每个品牌形象店面积35平方米以上</t>
  </si>
  <si>
    <t>项目正在建设，已完成店面升级10家</t>
  </si>
  <si>
    <t>项目实施后，能带动300人就业务工，带动49户建档立卡户巩固脱贫攻坚成果</t>
  </si>
  <si>
    <t>建成2个品牌形象旗舰店，升级40家品牌形象体验店，带动40户以上建档立卡户发展产业或务工，实现每户年收入3000元以上</t>
  </si>
  <si>
    <t>田家寨易地搬迁村地下水险情改造项目</t>
  </si>
  <si>
    <t>田家寨镇人民政府</t>
  </si>
  <si>
    <t>地下水险情改造项目</t>
  </si>
  <si>
    <t>对4户院落后墙地下水管道进行维修</t>
  </si>
  <si>
    <t>4户异地搬迁户地下水险情改造</t>
  </si>
  <si>
    <t>保证搬迁户的生活质量</t>
  </si>
  <si>
    <t>巩固保障补短板资金</t>
  </si>
  <si>
    <t>用于脱贫攻坚工作补短板项目</t>
  </si>
  <si>
    <t>各乡镇正在抓紧实施</t>
  </si>
  <si>
    <t>项目完成后补齐贫困村、贫困户存在的脱贫攻坚中的短板，从而实现村级基础设施健全，保障贫困户住房安全。</t>
  </si>
  <si>
    <t>完善村级基础设施建设，丰富贫困群众文化生活，达到精神上的脱贫</t>
  </si>
  <si>
    <t>置换2019年少数民族发展资金</t>
  </si>
  <si>
    <t>民宗局</t>
  </si>
  <si>
    <t>用于少数民族发展项目</t>
  </si>
  <si>
    <t>正在实施、已完成80%</t>
  </si>
  <si>
    <t>发挥传统村落优势，助力乡村旅游，增加农民收入</t>
  </si>
  <si>
    <t>完善民族村庄基础设施及公共服务设施，解决人畜饮水改善农村人居环境</t>
  </si>
  <si>
    <t>第二批巩固保障补短板资金</t>
  </si>
  <si>
    <t>“补针点睛”资金</t>
  </si>
  <si>
    <t>脱贫攻坚“补针点睛”资金</t>
  </si>
  <si>
    <t>群加乡上圈村少数民族特色村寨建设项目</t>
  </si>
  <si>
    <t>新建少数民族特色产品展示交易厅一处；改造道路、危旧墙体；建设藏式特色农家乐</t>
  </si>
  <si>
    <t>已竣工验收</t>
  </si>
  <si>
    <t>完善村基础设施，改善人居环境，助力村集体经济发展。</t>
  </si>
  <si>
    <t>助力村集体经济发展。</t>
  </si>
  <si>
    <t>上五庄镇黄草沟村（易地搬迁新村）路灯安装项目</t>
  </si>
  <si>
    <t>安装道路路灯80盏</t>
  </si>
  <si>
    <t>解决村民夜间出行不便问题。</t>
  </si>
  <si>
    <t>改善村民夜间出行环境。</t>
  </si>
  <si>
    <t>大才乡大磨石沟村河道挡水墙建设项目</t>
  </si>
  <si>
    <r>
      <rPr>
        <sz val="10"/>
        <rFont val="宋体"/>
        <charset val="134"/>
      </rPr>
      <t>新建村河道挡水墙</t>
    </r>
    <r>
      <rPr>
        <sz val="10"/>
        <rFont val="Arial"/>
        <charset val="134"/>
      </rPr>
      <t>140</t>
    </r>
    <r>
      <rPr>
        <sz val="10"/>
        <rFont val="宋体"/>
        <charset val="134"/>
      </rPr>
      <t>米</t>
    </r>
  </si>
  <si>
    <t>消除临河公路路基和涵洞因流水冲刷造成的安全隐患。</t>
  </si>
  <si>
    <t>完善了村基础设施建设和公共服务设施建设，改善人居环境。</t>
  </si>
  <si>
    <t>上五庄镇黄草沟村排洪渠改造项目</t>
  </si>
  <si>
    <r>
      <rPr>
        <sz val="10"/>
        <rFont val="宋体"/>
        <charset val="134"/>
      </rPr>
      <t>改造排洪渠</t>
    </r>
    <r>
      <rPr>
        <sz val="10"/>
        <rFont val="Arial"/>
        <charset val="134"/>
      </rPr>
      <t>306</t>
    </r>
    <r>
      <rPr>
        <sz val="10"/>
        <rFont val="宋体"/>
        <charset val="134"/>
      </rPr>
      <t>米</t>
    </r>
  </si>
  <si>
    <t>解决水渠排洪不畅问题。</t>
  </si>
  <si>
    <t>拦隆口镇红林村路灯安装项目</t>
  </si>
  <si>
    <r>
      <rPr>
        <sz val="10"/>
        <rFont val="宋体"/>
        <charset val="134"/>
      </rPr>
      <t>安装路灯</t>
    </r>
    <r>
      <rPr>
        <sz val="10"/>
        <rFont val="Arial"/>
        <charset val="134"/>
      </rPr>
      <t>120</t>
    </r>
    <r>
      <rPr>
        <sz val="10"/>
        <rFont val="宋体"/>
        <charset val="134"/>
      </rPr>
      <t>盏</t>
    </r>
  </si>
  <si>
    <t>湟中县少数民族手工艺培训项目</t>
  </si>
  <si>
    <t>举办少数民族刺绣工艺培训班</t>
  </si>
  <si>
    <t>已完成</t>
  </si>
  <si>
    <t>提升民族传统手工艺制作水平。</t>
  </si>
  <si>
    <t>提高了民族传统手工艺制作水平，增加群众收入。</t>
  </si>
  <si>
    <t>大才乡前沟村排洪渠改造项目</t>
  </si>
  <si>
    <r>
      <rPr>
        <sz val="10"/>
        <rFont val="宋体"/>
        <charset val="134"/>
      </rPr>
      <t>改造排洪渠</t>
    </r>
    <r>
      <rPr>
        <sz val="10"/>
        <rFont val="Arial"/>
        <charset val="134"/>
      </rPr>
      <t>3.7</t>
    </r>
    <r>
      <rPr>
        <sz val="10"/>
        <rFont val="宋体"/>
        <charset val="134"/>
      </rPr>
      <t>公里</t>
    </r>
  </si>
  <si>
    <t>2020年5月至11月</t>
  </si>
  <si>
    <t>消除雨季雨水对河岸冲刷造成的安全隐患。</t>
  </si>
  <si>
    <t>土门关乡贾尔藏村特色农产品展销厅建设项目</t>
  </si>
  <si>
    <t>修建传统村落两层木质结构房12间160平方米及装修、货架配备</t>
  </si>
  <si>
    <t>有利于发挥传统村落优势，加快村特产销售，增加村集体收入。</t>
  </si>
  <si>
    <t>完善了村公共服务设施建设。</t>
  </si>
  <si>
    <t>上新庄镇周德村饮水改造项目</t>
  </si>
  <si>
    <t>修建村饮水聚水池2个</t>
  </si>
  <si>
    <t>解决70余户农户人畜饮水问题。</t>
  </si>
  <si>
    <t>解决70余户农户人畜饮水问题，改善饮水卫生条件。</t>
  </si>
  <si>
    <t>共和镇后街村路灯安装项目</t>
  </si>
  <si>
    <t>安装路灯120盏</t>
  </si>
  <si>
    <t>解决村民夜间出行不便问题</t>
  </si>
  <si>
    <t>田家寨镇上营二村路灯安装项目</t>
  </si>
  <si>
    <t>安装路灯80盏</t>
  </si>
  <si>
    <t>林草局</t>
  </si>
  <si>
    <t>湟中县国有贫困林场建设项目</t>
  </si>
  <si>
    <r>
      <rPr>
        <sz val="10"/>
        <rFont val="宋体"/>
        <charset val="134"/>
      </rPr>
      <t>群加国营林场：新建水泵</t>
    </r>
    <r>
      <rPr>
        <sz val="10"/>
        <rFont val="Arial"/>
        <charset val="134"/>
      </rPr>
      <t>1</t>
    </r>
    <r>
      <rPr>
        <sz val="10"/>
        <rFont val="宋体"/>
        <charset val="134"/>
      </rPr>
      <t>套、灌溉支渠</t>
    </r>
    <r>
      <rPr>
        <sz val="10"/>
        <rFont val="Arial"/>
        <charset val="134"/>
      </rPr>
      <t>2</t>
    </r>
    <r>
      <rPr>
        <sz val="10"/>
        <rFont val="宋体"/>
        <charset val="134"/>
      </rPr>
      <t>条，斗渠</t>
    </r>
    <r>
      <rPr>
        <sz val="10"/>
        <rFont val="Arial"/>
        <charset val="134"/>
      </rPr>
      <t>28</t>
    </r>
    <r>
      <rPr>
        <sz val="10"/>
        <rFont val="宋体"/>
        <charset val="134"/>
      </rPr>
      <t>条等；蚂蚁沟试验林场：维修大东湾站房</t>
    </r>
    <r>
      <rPr>
        <sz val="10"/>
        <rFont val="Arial"/>
        <charset val="134"/>
      </rPr>
      <t>19.72</t>
    </r>
    <r>
      <rPr>
        <sz val="10"/>
        <rFont val="宋体"/>
        <charset val="134"/>
      </rPr>
      <t>平方米、改造烟波庐站房等</t>
    </r>
  </si>
  <si>
    <r>
      <rPr>
        <sz val="10"/>
        <rFont val="Arial"/>
        <charset val="134"/>
      </rPr>
      <t>2020</t>
    </r>
    <r>
      <rPr>
        <sz val="10"/>
        <rFont val="宋体"/>
        <charset val="134"/>
      </rPr>
      <t>年</t>
    </r>
    <r>
      <rPr>
        <sz val="10"/>
        <rFont val="Arial"/>
        <charset val="134"/>
      </rPr>
      <t>1</t>
    </r>
    <r>
      <rPr>
        <sz val="10"/>
        <rFont val="宋体"/>
        <charset val="134"/>
      </rPr>
      <t>月</t>
    </r>
    <r>
      <rPr>
        <sz val="10"/>
        <rFont val="Arial"/>
        <charset val="134"/>
      </rPr>
      <t>-12</t>
    </r>
    <r>
      <rPr>
        <sz val="10"/>
        <rFont val="宋体"/>
        <charset val="134"/>
      </rPr>
      <t>月</t>
    </r>
  </si>
  <si>
    <t>已完成竣工验收，正在决算审核。</t>
  </si>
  <si>
    <t>项目建成后，有效改善林场基础设施建设和办公条件。</t>
  </si>
  <si>
    <t>改善贫困户林员办公生活条件。</t>
  </si>
  <si>
    <t>发改局</t>
  </si>
  <si>
    <t>湟中县田家寨镇上洛麻村基础设施建设项目</t>
  </si>
  <si>
    <t>新建道路硬化1406.37平方米，给水管道500米，主控阀门井、检查井等6座，蓄水池（50m3、25m3)2座、仰式路肩墙180米，挡墙式导流坝220米</t>
  </si>
  <si>
    <r>
      <rPr>
        <sz val="10"/>
        <rFont val="Arial"/>
        <charset val="134"/>
      </rPr>
      <t>2019-2020</t>
    </r>
    <r>
      <rPr>
        <sz val="10"/>
        <rFont val="宋体"/>
        <charset val="134"/>
      </rPr>
      <t>年</t>
    </r>
  </si>
  <si>
    <t>通过项目建设，完善公共基础设施配套，满足全村人民日益增长的精神生活要求、促进全民文化修养的提高；丰富农村文化、繁荣文明村风、构建和谐农村。</t>
  </si>
  <si>
    <t>通过组织赈济对象参加工程建设，使赈济对象得到必要的收入和最基本的生活保障，也在一定程度缓解了农村劳动力剩余问题，有效达到了减贫的目的</t>
  </si>
  <si>
    <t>新村办</t>
  </si>
  <si>
    <t>高原美丽乡村县级配套资金</t>
  </si>
  <si>
    <t>垃圾中转站建设；31个村基础设施建设</t>
  </si>
  <si>
    <t>项目正常实施</t>
  </si>
  <si>
    <t>改善了38个村人居环境，完善了38个村基础设施建设和公共服务设施建设。</t>
  </si>
  <si>
    <t>完善了38个村基础设施建设和公共服务设施建设。</t>
  </si>
  <si>
    <t>住建局</t>
  </si>
  <si>
    <r>
      <rPr>
        <sz val="10"/>
        <rFont val="Arial"/>
        <charset val="134"/>
      </rPr>
      <t>2020</t>
    </r>
    <r>
      <rPr>
        <sz val="10"/>
        <rFont val="宋体"/>
        <charset val="134"/>
      </rPr>
      <t>年湟中区农村危旧房改造项目补助资金</t>
    </r>
  </si>
  <si>
    <r>
      <rPr>
        <sz val="10"/>
        <rFont val="宋体"/>
        <charset val="134"/>
      </rPr>
      <t>建档立卡贫困户每户补助</t>
    </r>
    <r>
      <rPr>
        <sz val="10"/>
        <rFont val="Arial"/>
        <charset val="134"/>
      </rPr>
      <t>4</t>
    </r>
    <r>
      <rPr>
        <sz val="10"/>
        <rFont val="宋体"/>
        <charset val="134"/>
      </rPr>
      <t>万元。非建档立卡每户补助</t>
    </r>
    <r>
      <rPr>
        <sz val="10"/>
        <rFont val="Arial"/>
        <charset val="134"/>
      </rPr>
      <t>2.5</t>
    </r>
    <r>
      <rPr>
        <sz val="10"/>
        <rFont val="宋体"/>
        <charset val="134"/>
      </rPr>
      <t>万元</t>
    </r>
  </si>
  <si>
    <t>通过实施农村危旧房项目，切实保障了危房改造户的切身利益，改善了住房环境，增强农民的幸福感、获得感。</t>
  </si>
  <si>
    <t>顺利完成了38户建档立卡贫困户及275户一般户的危房改造任务，通过实施农村危旧房项目，切实保障了危房改造户的切身利益，改善了农牧民居住环境，增强农民的幸福感、获得感。</t>
  </si>
  <si>
    <t>水利局</t>
  </si>
  <si>
    <t>西宁市湟中区多巴镇凤凰小区（易地搬迁集中安置小区）二期供水工程项目资金</t>
  </si>
  <si>
    <r>
      <rPr>
        <sz val="10"/>
        <rFont val="宋体"/>
        <charset val="134"/>
      </rPr>
      <t>埋设各类管长为</t>
    </r>
    <r>
      <rPr>
        <sz val="10"/>
        <rFont val="Arial"/>
        <charset val="134"/>
      </rPr>
      <t>3.073km</t>
    </r>
    <r>
      <rPr>
        <sz val="10"/>
        <rFont val="宋体"/>
        <charset val="134"/>
      </rPr>
      <t>。新建各类闸阀井</t>
    </r>
    <r>
      <rPr>
        <sz val="10"/>
        <rFont val="Arial"/>
        <charset val="134"/>
      </rPr>
      <t>3</t>
    </r>
    <r>
      <rPr>
        <sz val="10"/>
        <rFont val="宋体"/>
        <charset val="134"/>
      </rPr>
      <t>座，</t>
    </r>
    <r>
      <rPr>
        <sz val="10"/>
        <rFont val="Arial"/>
        <charset val="134"/>
      </rPr>
      <t>400m3</t>
    </r>
    <r>
      <rPr>
        <sz val="10"/>
        <rFont val="宋体"/>
        <charset val="134"/>
      </rPr>
      <t>蓄水池</t>
    </r>
    <r>
      <rPr>
        <sz val="10"/>
        <rFont val="Arial"/>
        <charset val="134"/>
      </rPr>
      <t>1</t>
    </r>
    <r>
      <rPr>
        <sz val="10"/>
        <rFont val="宋体"/>
        <charset val="134"/>
      </rPr>
      <t>座；涉及各类建筑物交叉设计</t>
    </r>
    <r>
      <rPr>
        <sz val="10"/>
        <rFont val="Arial"/>
        <charset val="134"/>
      </rPr>
      <t>5</t>
    </r>
    <r>
      <rPr>
        <sz val="10"/>
        <rFont val="宋体"/>
        <charset val="134"/>
      </rPr>
      <t>处；及相应管道附属建筑物。</t>
    </r>
  </si>
  <si>
    <r>
      <rPr>
        <sz val="10"/>
        <rFont val="Arial"/>
        <charset val="134"/>
      </rPr>
      <t>2020</t>
    </r>
    <r>
      <rPr>
        <sz val="10"/>
        <rFont val="宋体"/>
        <charset val="134"/>
      </rPr>
      <t>年</t>
    </r>
  </si>
  <si>
    <r>
      <rPr>
        <sz val="9"/>
        <rFont val="仿宋"/>
        <charset val="134"/>
      </rPr>
      <t>已完工，埋设各类管长为</t>
    </r>
    <r>
      <rPr>
        <sz val="9"/>
        <rFont val="仿宋"/>
        <charset val="134"/>
      </rPr>
      <t>3.073km</t>
    </r>
    <r>
      <rPr>
        <sz val="9"/>
        <rFont val="仿宋"/>
        <charset val="134"/>
      </rPr>
      <t>。新建各类闸阀井</t>
    </r>
    <r>
      <rPr>
        <sz val="9"/>
        <rFont val="仿宋"/>
        <charset val="134"/>
      </rPr>
      <t>3</t>
    </r>
    <r>
      <rPr>
        <sz val="9"/>
        <rFont val="仿宋"/>
        <charset val="134"/>
      </rPr>
      <t>座，</t>
    </r>
    <r>
      <rPr>
        <sz val="9"/>
        <rFont val="仿宋"/>
        <charset val="134"/>
      </rPr>
      <t>400m</t>
    </r>
    <r>
      <rPr>
        <vertAlign val="superscript"/>
        <sz val="9"/>
        <rFont val="仿宋"/>
        <charset val="134"/>
      </rPr>
      <t>3</t>
    </r>
    <r>
      <rPr>
        <sz val="9"/>
        <rFont val="仿宋"/>
        <charset val="134"/>
      </rPr>
      <t>蓄水池</t>
    </r>
    <r>
      <rPr>
        <sz val="9"/>
        <rFont val="仿宋"/>
        <charset val="134"/>
      </rPr>
      <t>1</t>
    </r>
    <r>
      <rPr>
        <sz val="9"/>
        <rFont val="仿宋"/>
        <charset val="134"/>
      </rPr>
      <t>座；涉及各类建筑物交叉设计</t>
    </r>
    <r>
      <rPr>
        <sz val="9"/>
        <rFont val="仿宋"/>
        <charset val="134"/>
      </rPr>
      <t>5</t>
    </r>
    <r>
      <rPr>
        <sz val="9"/>
        <rFont val="仿宋"/>
        <charset val="134"/>
      </rPr>
      <t>处；及相应管道附属建筑物。</t>
    </r>
  </si>
  <si>
    <r>
      <rPr>
        <sz val="9"/>
        <rFont val="仿宋"/>
        <charset val="134"/>
      </rPr>
      <t>绩效目标已实现，埋设各类管道</t>
    </r>
    <r>
      <rPr>
        <sz val="9"/>
        <rFont val="仿宋"/>
        <charset val="134"/>
      </rPr>
      <t>3.073km</t>
    </r>
    <r>
      <rPr>
        <sz val="9"/>
        <rFont val="仿宋"/>
        <charset val="134"/>
      </rPr>
      <t>。新建各类闸阀井</t>
    </r>
    <r>
      <rPr>
        <sz val="9"/>
        <rFont val="仿宋"/>
        <charset val="134"/>
      </rPr>
      <t>3</t>
    </r>
    <r>
      <rPr>
        <sz val="9"/>
        <rFont val="仿宋"/>
        <charset val="134"/>
      </rPr>
      <t>座，</t>
    </r>
    <r>
      <rPr>
        <sz val="9"/>
        <rFont val="仿宋"/>
        <charset val="134"/>
      </rPr>
      <t>400m</t>
    </r>
    <r>
      <rPr>
        <vertAlign val="superscript"/>
        <sz val="9"/>
        <rFont val="仿宋"/>
        <charset val="134"/>
      </rPr>
      <t>3</t>
    </r>
    <r>
      <rPr>
        <sz val="9"/>
        <rFont val="仿宋"/>
        <charset val="134"/>
      </rPr>
      <t>蓄水池</t>
    </r>
    <r>
      <rPr>
        <sz val="9"/>
        <rFont val="仿宋"/>
        <charset val="134"/>
      </rPr>
      <t>1</t>
    </r>
    <r>
      <rPr>
        <sz val="9"/>
        <rFont val="仿宋"/>
        <charset val="134"/>
      </rPr>
      <t>座；涉及各类建筑物交叉设计</t>
    </r>
    <r>
      <rPr>
        <sz val="9"/>
        <rFont val="仿宋"/>
        <charset val="134"/>
      </rPr>
      <t>5</t>
    </r>
    <r>
      <rPr>
        <sz val="9"/>
        <rFont val="仿宋"/>
        <charset val="134"/>
      </rPr>
      <t>处；及相应管道附属建筑物。</t>
    </r>
  </si>
  <si>
    <r>
      <rPr>
        <sz val="9"/>
        <rFont val="仿宋"/>
        <charset val="134"/>
      </rPr>
      <t>解决了</t>
    </r>
    <r>
      <rPr>
        <sz val="9"/>
        <rFont val="仿宋"/>
        <charset val="134"/>
      </rPr>
      <t>751</t>
    </r>
    <r>
      <rPr>
        <sz val="9"/>
        <rFont val="仿宋"/>
        <charset val="134"/>
      </rPr>
      <t>户，</t>
    </r>
    <r>
      <rPr>
        <sz val="9"/>
        <rFont val="仿宋"/>
        <charset val="134"/>
      </rPr>
      <t>3673</t>
    </r>
    <r>
      <rPr>
        <sz val="9"/>
        <rFont val="仿宋"/>
        <charset val="134"/>
      </rPr>
      <t>人的用水需求，改善本小区群众饮水卫生条件。</t>
    </r>
  </si>
  <si>
    <t>湟中区维新河（银格达至城东村段）治理工程项目资金</t>
  </si>
  <si>
    <r>
      <rPr>
        <sz val="10"/>
        <rFont val="宋体"/>
        <charset val="134"/>
      </rPr>
      <t>治理河道长度</t>
    </r>
    <r>
      <rPr>
        <sz val="10"/>
        <rFont val="Arial"/>
        <charset val="134"/>
      </rPr>
      <t>1.657</t>
    </r>
    <r>
      <rPr>
        <sz val="10"/>
        <rFont val="宋体"/>
        <charset val="134"/>
      </rPr>
      <t>千米分维修段和防汛抢险段，其中：已经排洪渠全段缺损修补、勾缝、两侧护坡顶做砂浆抹面，布置浆砌石排洪沟</t>
    </r>
    <r>
      <rPr>
        <sz val="10"/>
        <rFont val="Arial"/>
        <charset val="134"/>
      </rPr>
      <t>1130.9</t>
    </r>
    <r>
      <rPr>
        <sz val="10"/>
        <rFont val="宋体"/>
        <charset val="134"/>
      </rPr>
      <t>米，布置钢板骨架矩形排洪沟</t>
    </r>
    <r>
      <rPr>
        <sz val="10"/>
        <rFont val="Arial"/>
        <charset val="134"/>
      </rPr>
      <t>103.7</t>
    </r>
    <r>
      <rPr>
        <sz val="10"/>
        <rFont val="宋体"/>
        <charset val="134"/>
      </rPr>
      <t>米，底板清淤</t>
    </r>
    <r>
      <rPr>
        <sz val="10"/>
        <rFont val="Arial"/>
        <charset val="134"/>
      </rPr>
      <t>7.2</t>
    </r>
    <r>
      <rPr>
        <sz val="10"/>
        <rFont val="宋体"/>
        <charset val="134"/>
      </rPr>
      <t>米，砼截水墙</t>
    </r>
    <r>
      <rPr>
        <sz val="10"/>
        <rFont val="Arial"/>
        <charset val="134"/>
      </rPr>
      <t>3</t>
    </r>
    <r>
      <rPr>
        <sz val="10"/>
        <rFont val="宋体"/>
        <charset val="134"/>
      </rPr>
      <t>座。</t>
    </r>
  </si>
  <si>
    <t>已完工，治理河道长度1.657千米，分为维修段和防汛抢险段，其中：已建排洪渠全段缺损修补、勾缝、两侧护坡顶做砂浆抹面，布置浆砌石排洪沟1130.9米，布置钢板骨架矩形排洪沟103.7米，底板清淤7.2米，砼截水墙3座。</t>
  </si>
  <si>
    <t>绩效目标已实现，治理河道长度1.657千米，分为维修段和防汛抢险段，其中：已建排洪渠全段缺损修补、勾缝、两侧护坡顶做砂浆抹面，布置浆砌石排洪沟1130.9米，布置钢板骨架矩形排洪沟103.7米，底板清淤7.2米，砼截水墙3座。</t>
  </si>
  <si>
    <t>改善了项目区的生态环境，提高了河道的防汛能力及农田水利的灌溉条件。</t>
  </si>
  <si>
    <t>小南川（田家寨村至谢家村）河段治理工程等</t>
  </si>
  <si>
    <r>
      <rPr>
        <sz val="10"/>
        <rFont val="宋体"/>
        <charset val="134"/>
      </rPr>
      <t>对水库竖井、进人孔漏水进行检查处理，测量及钻芯取样，水下灌浆处理</t>
    </r>
    <r>
      <rPr>
        <sz val="10"/>
        <rFont val="Arial"/>
        <charset val="134"/>
      </rPr>
      <t>60</t>
    </r>
    <r>
      <rPr>
        <sz val="10"/>
        <rFont val="宋体"/>
        <charset val="134"/>
      </rPr>
      <t>米，破损混凝土切割凿除，架设模板，浇筑水下环氧混凝土，门槽导轨水下除锈，门槽导轨水下防腐涂刷，拦污栅检查及处理等。</t>
    </r>
  </si>
  <si>
    <t>云谷川水库竖井应急处理工程已开工建设，小南川（田家寨村至谢家村）河段治理工程已完工</t>
  </si>
  <si>
    <t>小南川（田家寨村至谢家村）河段治理工程已完工</t>
  </si>
  <si>
    <r>
      <rPr>
        <sz val="9"/>
        <rFont val="仿宋"/>
        <charset val="134"/>
      </rPr>
      <t>项目的建成，沿河保护区的防洪标准达到了</t>
    </r>
    <r>
      <rPr>
        <sz val="9"/>
        <rFont val="仿宋"/>
        <charset val="134"/>
      </rPr>
      <t>20</t>
    </r>
    <r>
      <rPr>
        <sz val="9"/>
        <rFont val="仿宋"/>
        <charset val="134"/>
      </rPr>
      <t>年一遇，保护区耕地不再受洪水危害，大大减轻洪灾损失。</t>
    </r>
  </si>
  <si>
    <t>保护小南川河沿岸5个行政村，3600亩耕地不受洪水侵害。</t>
  </si>
  <si>
    <t>农村人畜饮水工程资金</t>
  </si>
  <si>
    <t>上新庄镇白路尔村、海马沟村、上下账房台村，上五庄镇百纳等村人饮维修养护。</t>
  </si>
  <si>
    <t>上新庄镇</t>
  </si>
  <si>
    <t>上新庄镇黑城村脱贫攻坚污水管网项目资金</t>
  </si>
  <si>
    <t>污水管网项目</t>
  </si>
  <si>
    <r>
      <rPr>
        <sz val="10"/>
        <rFont val="Arial"/>
        <charset val="134"/>
      </rPr>
      <t>2</t>
    </r>
    <r>
      <rPr>
        <sz val="10"/>
        <rFont val="Arial"/>
        <charset val="134"/>
      </rPr>
      <t>020</t>
    </r>
    <r>
      <rPr>
        <sz val="10"/>
        <rFont val="宋体"/>
        <charset val="134"/>
      </rPr>
      <t>年</t>
    </r>
  </si>
  <si>
    <t>交通局</t>
  </si>
  <si>
    <r>
      <rPr>
        <sz val="10"/>
        <rFont val="Arial"/>
        <charset val="134"/>
      </rPr>
      <t>2</t>
    </r>
    <r>
      <rPr>
        <sz val="10"/>
        <rFont val="Arial"/>
        <charset val="134"/>
      </rPr>
      <t>020</t>
    </r>
    <r>
      <rPr>
        <sz val="10"/>
        <rFont val="宋体"/>
        <charset val="134"/>
      </rPr>
      <t>年交通脱贫攻坚乡村道路基础设施补短板项目建设资金</t>
    </r>
  </si>
  <si>
    <r>
      <rPr>
        <sz val="10"/>
        <rFont val="宋体"/>
        <charset val="134"/>
      </rPr>
      <t>新建乡村旅游配套道路</t>
    </r>
    <r>
      <rPr>
        <sz val="10"/>
        <rFont val="Arial"/>
        <charset val="134"/>
      </rPr>
      <t>3.1</t>
    </r>
    <r>
      <rPr>
        <sz val="10"/>
        <rFont val="宋体"/>
        <charset val="134"/>
      </rPr>
      <t>公里、村内道路硬化</t>
    </r>
    <r>
      <rPr>
        <sz val="10"/>
        <rFont val="Arial"/>
        <charset val="134"/>
      </rPr>
      <t>4.6</t>
    </r>
    <r>
      <rPr>
        <sz val="10"/>
        <rFont val="宋体"/>
        <charset val="134"/>
      </rPr>
      <t>公里，及西宁市大堡子镇三其路口至湟中县李家山镇公路改建工程电力迁改项目</t>
    </r>
  </si>
  <si>
    <r>
      <rPr>
        <sz val="10"/>
        <rFont val="Arial"/>
        <charset val="134"/>
      </rPr>
      <t>2</t>
    </r>
    <r>
      <rPr>
        <sz val="10"/>
        <rFont val="Arial"/>
        <charset val="134"/>
      </rPr>
      <t>020-2021</t>
    </r>
    <r>
      <rPr>
        <sz val="10"/>
        <rFont val="宋体"/>
        <charset val="134"/>
      </rPr>
      <t>年</t>
    </r>
  </si>
  <si>
    <t>已全面完工,正在报账</t>
  </si>
  <si>
    <t>项目建后改善村内人居环境，为乡村旅游奠定坚实的交通出行条件，优化路网，提高出行效率。</t>
  </si>
  <si>
    <t>通过乡村旅游提高收入，提高出行效率，降低运输成本。</t>
  </si>
  <si>
    <t>Spire.XLS for .NET</t>
  </si>
  <si>
    <t>e-iceblue Inc. 2002-2024 All rights reserverd</t>
  </si>
  <si>
    <t>Home page</t>
  </si>
  <si>
    <t>https://www.e-iceblue.com</t>
  </si>
  <si>
    <t>Contact US</t>
  </si>
  <si>
    <t>mailto:support@e-iceblue.com</t>
  </si>
  <si>
    <t>Buy Now!</t>
  </si>
  <si>
    <t>https://www.e-iceblue.com/Buy/Spire.XLS.html</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</si>
</sst>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0.000_);[Red]\(0.000\)"/>
  </numFmts>
  <fonts count="47">
    <font>
      <sz val="10"/>
      <name val="Arial"/>
      <charset val="134"/>
    </font>
    <font>
      <b/>
      <sz val="10"/>
      <name val="Arial"/>
      <charset val="134"/>
    </font>
    <font>
      <u/>
      <sz val="10"/>
      <color rgb="FF0000FF"/>
      <name val="Arial"/>
      <charset val="134"/>
    </font>
    <font>
      <b/>
      <sz val="20"/>
      <name val="宋体"/>
      <charset val="134"/>
    </font>
    <font>
      <b/>
      <sz val="20"/>
      <name val="Arial"/>
      <charset val="134"/>
    </font>
    <font>
      <sz val="9"/>
      <name val="宋体"/>
      <charset val="134"/>
    </font>
    <font>
      <b/>
      <sz val="10"/>
      <name val="宋体"/>
      <charset val="134"/>
    </font>
    <font>
      <b/>
      <sz val="11"/>
      <name val="宋体"/>
      <charset val="134"/>
    </font>
    <font>
      <b/>
      <sz val="9"/>
      <name val="宋体"/>
      <charset val="134"/>
    </font>
    <font>
      <sz val="9"/>
      <color theme="1"/>
      <name val="宋体"/>
      <charset val="134"/>
      <scheme val="major"/>
    </font>
    <font>
      <sz val="9"/>
      <name val="宋体"/>
      <charset val="134"/>
      <scheme val="minor"/>
    </font>
    <font>
      <sz val="9"/>
      <name val="仿宋_GB2312"/>
      <charset val="134"/>
    </font>
    <font>
      <sz val="9"/>
      <name val="Arial"/>
      <charset val="134"/>
    </font>
    <font>
      <sz val="10"/>
      <color theme="1"/>
      <name val="宋体"/>
      <charset val="134"/>
      <scheme val="major"/>
    </font>
    <font>
      <sz val="10"/>
      <name val="宋体"/>
      <charset val="134"/>
    </font>
    <font>
      <sz val="18"/>
      <name val="宋体"/>
      <charset val="134"/>
    </font>
    <font>
      <sz val="9"/>
      <color indexed="8"/>
      <name val="宋体"/>
      <charset val="134"/>
      <scheme val="minor"/>
    </font>
    <font>
      <sz val="9"/>
      <name val="仿宋"/>
      <charset val="134"/>
    </font>
    <font>
      <sz val="9"/>
      <color theme="1"/>
      <name val="仿宋"/>
      <charset val="134"/>
    </font>
    <font>
      <sz val="9"/>
      <name val="宋体"/>
      <charset val="134"/>
      <scheme val="major"/>
    </font>
    <font>
      <sz val="11"/>
      <name val="宋体"/>
      <charset val="134"/>
    </font>
    <font>
      <sz val="9"/>
      <color rgb="FF000000"/>
      <name val="宋体"/>
      <charset val="134"/>
    </font>
    <font>
      <b/>
      <sz val="9"/>
      <name val="仿宋"/>
      <charset val="134"/>
    </font>
    <font>
      <sz val="11"/>
      <color theme="1"/>
      <name val="宋体"/>
      <charset val="134"/>
      <scheme val="minor"/>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等线"/>
      <charset val="134"/>
    </font>
    <font>
      <sz val="11"/>
      <color indexed="20"/>
      <name val="宋体"/>
      <charset val="134"/>
    </font>
    <font>
      <sz val="12"/>
      <name val="宋体"/>
      <charset val="134"/>
    </font>
    <font>
      <vertAlign val="superscript"/>
      <sz val="9"/>
      <name val="仿宋"/>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
      <patternFill patternType="solid">
        <fgColor indexed="45"/>
        <bgColor indexed="64"/>
      </patternFill>
    </fill>
  </fills>
  <borders count="18">
    <border>
      <left/>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23" fillId="0" borderId="0">
      <alignment vertical="center"/>
    </xf>
    <xf numFmtId="43" fontId="24" fillId="0" borderId="0" applyFont="0" applyFill="0" applyBorder="0" applyProtection="0"/>
    <xf numFmtId="44" fontId="24" fillId="0" borderId="0" applyFont="0" applyFill="0" applyBorder="0" applyProtection="0"/>
    <xf numFmtId="9" fontId="24" fillId="0" borderId="0" applyFont="0" applyFill="0" applyBorder="0" applyProtection="0"/>
    <xf numFmtId="41" fontId="24" fillId="0" borderId="0" applyFont="0" applyFill="0" applyBorder="0" applyProtection="0"/>
    <xf numFmtId="42" fontId="24" fillId="0" borderId="0" applyFont="0" applyFill="0" applyBorder="0" applyProtection="0"/>
    <xf numFmtId="0" fontId="25" fillId="0" borderId="0" applyNumberFormat="0" applyFill="0" applyBorder="0" applyProtection="0"/>
    <xf numFmtId="0" fontId="26" fillId="0" borderId="0" applyNumberFormat="0" applyFill="0" applyBorder="0" applyProtection="0"/>
    <xf numFmtId="0" fontId="24" fillId="3" borderId="10" applyNumberFormat="0" applyFont="0" applyProtection="0"/>
    <xf numFmtId="0" fontId="27" fillId="0" borderId="0" applyNumberFormat="0" applyFill="0" applyBorder="0" applyProtection="0"/>
    <xf numFmtId="0" fontId="28" fillId="0" borderId="0" applyNumberFormat="0" applyFill="0" applyBorder="0" applyProtection="0"/>
    <xf numFmtId="0" fontId="29" fillId="0" borderId="0" applyNumberFormat="0" applyFill="0" applyBorder="0" applyProtection="0"/>
    <xf numFmtId="0" fontId="30" fillId="0" borderId="11" applyNumberFormat="0" applyFill="0" applyProtection="0"/>
    <xf numFmtId="0" fontId="31" fillId="0" borderId="11" applyNumberFormat="0" applyFill="0" applyProtection="0"/>
    <xf numFmtId="0" fontId="32" fillId="0" borderId="12" applyNumberFormat="0" applyFill="0" applyProtection="0"/>
    <xf numFmtId="0" fontId="32" fillId="0" borderId="0" applyNumberFormat="0" applyFill="0" applyBorder="0" applyProtection="0"/>
    <xf numFmtId="0" fontId="33" fillId="4" borderId="13" applyNumberFormat="0" applyProtection="0"/>
    <xf numFmtId="0" fontId="34" fillId="5" borderId="14" applyNumberFormat="0" applyProtection="0"/>
    <xf numFmtId="0" fontId="35" fillId="5" borderId="13" applyNumberFormat="0" applyProtection="0"/>
    <xf numFmtId="0" fontId="36" fillId="6" borderId="15" applyNumberFormat="0" applyProtection="0"/>
    <xf numFmtId="0" fontId="37" fillId="0" borderId="16" applyNumberFormat="0" applyFill="0" applyProtection="0"/>
    <xf numFmtId="0" fontId="38" fillId="0" borderId="17" applyNumberFormat="0" applyFill="0" applyProtection="0"/>
    <xf numFmtId="0" fontId="39" fillId="7" borderId="0" applyNumberFormat="0" applyBorder="0" applyProtection="0"/>
    <xf numFmtId="0" fontId="40" fillId="8" borderId="0" applyNumberFormat="0" applyBorder="0" applyProtection="0"/>
    <xf numFmtId="0" fontId="41" fillId="9" borderId="0" applyNumberFormat="0" applyBorder="0" applyProtection="0"/>
    <xf numFmtId="0" fontId="42" fillId="10" borderId="0" applyNumberFormat="0" applyBorder="0" applyProtection="0"/>
    <xf numFmtId="0" fontId="24" fillId="11" borderId="0" applyNumberFormat="0" applyBorder="0" applyProtection="0"/>
    <xf numFmtId="0" fontId="24" fillId="12" borderId="0" applyNumberFormat="0" applyBorder="0" applyProtection="0"/>
    <xf numFmtId="0" fontId="42" fillId="13" borderId="0" applyNumberFormat="0" applyBorder="0" applyProtection="0"/>
    <xf numFmtId="0" fontId="42" fillId="14" borderId="0" applyNumberFormat="0" applyBorder="0" applyProtection="0"/>
    <xf numFmtId="0" fontId="24" fillId="15" borderId="0" applyNumberFormat="0" applyBorder="0" applyProtection="0"/>
    <xf numFmtId="0" fontId="24" fillId="16" borderId="0" applyNumberFormat="0" applyBorder="0" applyProtection="0"/>
    <xf numFmtId="0" fontId="42" fillId="17" borderId="0" applyNumberFormat="0" applyBorder="0" applyProtection="0"/>
    <xf numFmtId="0" fontId="42" fillId="18" borderId="0" applyNumberFormat="0" applyBorder="0" applyProtection="0"/>
    <xf numFmtId="0" fontId="24" fillId="19" borderId="0" applyNumberFormat="0" applyBorder="0" applyProtection="0"/>
    <xf numFmtId="0" fontId="24" fillId="20" borderId="0" applyNumberFormat="0" applyBorder="0" applyProtection="0"/>
    <xf numFmtId="0" fontId="42" fillId="21" borderId="0" applyNumberFormat="0" applyBorder="0" applyProtection="0"/>
    <xf numFmtId="0" fontId="42" fillId="22" borderId="0" applyNumberFormat="0" applyBorder="0" applyProtection="0"/>
    <xf numFmtId="0" fontId="24" fillId="23" borderId="0" applyNumberFormat="0" applyBorder="0" applyProtection="0"/>
    <xf numFmtId="0" fontId="24" fillId="24" borderId="0" applyNumberFormat="0" applyBorder="0" applyProtection="0"/>
    <xf numFmtId="0" fontId="42" fillId="25" borderId="0" applyNumberFormat="0" applyBorder="0" applyProtection="0"/>
    <xf numFmtId="0" fontId="42" fillId="26" borderId="0" applyNumberFormat="0" applyBorder="0" applyProtection="0"/>
    <xf numFmtId="0" fontId="24" fillId="27" borderId="0" applyNumberFormat="0" applyBorder="0" applyProtection="0"/>
    <xf numFmtId="0" fontId="24" fillId="28" borderId="0" applyNumberFormat="0" applyBorder="0" applyProtection="0"/>
    <xf numFmtId="0" fontId="42" fillId="29" borderId="0" applyNumberFormat="0" applyBorder="0" applyProtection="0"/>
    <xf numFmtId="0" fontId="42" fillId="30" borderId="0" applyNumberFormat="0" applyBorder="0" applyProtection="0"/>
    <xf numFmtId="0" fontId="24" fillId="31" borderId="0" applyNumberFormat="0" applyBorder="0" applyProtection="0"/>
    <xf numFmtId="0" fontId="24" fillId="32" borderId="0" applyNumberFormat="0" applyBorder="0" applyProtection="0"/>
    <xf numFmtId="0" fontId="42" fillId="33" borderId="0" applyNumberFormat="0" applyBorder="0" applyProtection="0"/>
    <xf numFmtId="0" fontId="0" fillId="0" borderId="0"/>
    <xf numFmtId="9" fontId="0" fillId="0" borderId="0" applyFont="0" applyFill="0" applyBorder="0" applyAlignment="0" applyProtection="0"/>
    <xf numFmtId="44" fontId="0" fillId="0" borderId="0" applyFont="0" applyFill="0" applyBorder="0" applyAlignment="0" applyProtection="0"/>
    <xf numFmtId="42"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xf numFmtId="0" fontId="0" fillId="0" borderId="0"/>
    <xf numFmtId="0" fontId="43" fillId="0" borderId="0">
      <alignment vertical="center"/>
    </xf>
    <xf numFmtId="0" fontId="24" fillId="0" borderId="0">
      <alignment vertical="center"/>
    </xf>
    <xf numFmtId="0" fontId="24" fillId="0" borderId="0">
      <alignment vertical="center"/>
    </xf>
    <xf numFmtId="0" fontId="44" fillId="34" borderId="0" applyNumberFormat="0" applyBorder="0" applyProtection="0"/>
    <xf numFmtId="0" fontId="45" fillId="0" borderId="0">
      <alignment vertical="center"/>
    </xf>
    <xf numFmtId="0" fontId="45" fillId="0" borderId="0"/>
    <xf numFmtId="0" fontId="45" fillId="0" borderId="0">
      <alignment vertical="center"/>
    </xf>
    <xf numFmtId="0" fontId="43" fillId="0" borderId="0">
      <alignment vertical="center"/>
    </xf>
    <xf numFmtId="0" fontId="0" fillId="0" borderId="0"/>
    <xf numFmtId="0" fontId="45" fillId="0" borderId="0">
      <alignment vertical="center"/>
    </xf>
    <xf numFmtId="0" fontId="0" fillId="0" borderId="0"/>
  </cellStyleXfs>
  <cellXfs count="77">
    <xf numFmtId="0" fontId="0" fillId="0" borderId="0" xfId="49"/>
    <xf numFmtId="0" fontId="1" fillId="0" borderId="0" xfId="49" applyFont="1"/>
    <xf numFmtId="0" fontId="2" fillId="0" borderId="0" xfId="49" applyFont="1"/>
    <xf numFmtId="0" fontId="0" fillId="0" borderId="0" xfId="49" applyAlignment="1">
      <alignment horizontal="center" vertical="center"/>
    </xf>
    <xf numFmtId="0" fontId="0" fillId="0" borderId="0" xfId="49" applyFill="1" applyAlignment="1">
      <alignment horizontal="center" vertical="center" wrapText="1"/>
    </xf>
    <xf numFmtId="0" fontId="0" fillId="0" borderId="0" xfId="49" applyFill="1" applyAlignment="1">
      <alignment horizontal="center" vertical="center"/>
    </xf>
    <xf numFmtId="0" fontId="3" fillId="0" borderId="0" xfId="49" applyFont="1" applyAlignment="1">
      <alignment horizontal="center" vertical="center"/>
    </xf>
    <xf numFmtId="0" fontId="4" fillId="0" borderId="0" xfId="49" applyFont="1" applyAlignment="1">
      <alignment horizontal="center" vertical="center"/>
    </xf>
    <xf numFmtId="0" fontId="5" fillId="0" borderId="0" xfId="49" applyFont="1" applyAlignment="1">
      <alignment horizontal="center" vertical="center"/>
    </xf>
    <xf numFmtId="0" fontId="6" fillId="0" borderId="1" xfId="49" applyFont="1" applyBorder="1" applyAlignment="1">
      <alignment horizontal="center" vertical="center"/>
    </xf>
    <xf numFmtId="0" fontId="7" fillId="0" borderId="2" xfId="49" applyFont="1" applyFill="1" applyBorder="1" applyAlignment="1">
      <alignment horizontal="center" vertical="center" wrapText="1"/>
    </xf>
    <xf numFmtId="0" fontId="7" fillId="0" borderId="3" xfId="49" applyFont="1" applyFill="1" applyBorder="1" applyAlignment="1">
      <alignment horizontal="center" vertical="center" wrapText="1"/>
    </xf>
    <xf numFmtId="0" fontId="6" fillId="0" borderId="4" xfId="49" applyFont="1" applyBorder="1" applyAlignment="1">
      <alignment horizontal="center" vertical="center"/>
    </xf>
    <xf numFmtId="0" fontId="1" fillId="0" borderId="3" xfId="49" applyFont="1" applyBorder="1" applyAlignment="1">
      <alignment horizontal="center" vertical="center"/>
    </xf>
    <xf numFmtId="0" fontId="0" fillId="0" borderId="3" xfId="49" applyBorder="1" applyAlignment="1">
      <alignment horizontal="center" vertical="center"/>
    </xf>
    <xf numFmtId="0" fontId="0" fillId="0" borderId="0" xfId="49"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8" fillId="0" borderId="3" xfId="49" applyFont="1" applyFill="1" applyBorder="1" applyAlignment="1">
      <alignment horizontal="center" vertical="center" wrapText="1"/>
    </xf>
    <xf numFmtId="0" fontId="9" fillId="0" borderId="3" xfId="49" applyFont="1" applyFill="1" applyBorder="1" applyAlignment="1">
      <alignment horizontal="center" vertical="center"/>
    </xf>
    <xf numFmtId="0" fontId="5" fillId="0" borderId="5" xfId="49" applyNumberFormat="1" applyFont="1" applyFill="1" applyBorder="1" applyAlignment="1">
      <alignment horizontal="center" vertical="center" wrapText="1"/>
    </xf>
    <xf numFmtId="0" fontId="10" fillId="0" borderId="3" xfId="49" applyFont="1" applyFill="1" applyBorder="1" applyAlignment="1">
      <alignment horizontal="center" vertical="center" wrapText="1"/>
    </xf>
    <xf numFmtId="0" fontId="11" fillId="0" borderId="0" xfId="49" applyFont="1" applyFill="1" applyBorder="1" applyAlignment="1">
      <alignment horizontal="center" vertical="center" wrapText="1"/>
    </xf>
    <xf numFmtId="0" fontId="5" fillId="0" borderId="2" xfId="49" applyFont="1" applyBorder="1" applyAlignment="1">
      <alignment horizontal="center" vertical="center" wrapText="1"/>
    </xf>
    <xf numFmtId="0" fontId="12" fillId="0" borderId="3" xfId="49" applyFont="1" applyBorder="1" applyAlignment="1">
      <alignment horizontal="center" vertical="center"/>
    </xf>
    <xf numFmtId="176" fontId="5" fillId="0" borderId="6" xfId="49" applyNumberFormat="1" applyFont="1" applyFill="1" applyBorder="1" applyAlignment="1">
      <alignment horizontal="center" vertical="center" wrapText="1"/>
    </xf>
    <xf numFmtId="0" fontId="5" fillId="0" borderId="7" xfId="49" applyFont="1" applyFill="1" applyBorder="1" applyAlignment="1">
      <alignment horizontal="center" vertical="center" wrapText="1"/>
    </xf>
    <xf numFmtId="0" fontId="9" fillId="0" borderId="8" xfId="49" applyFont="1" applyFill="1" applyBorder="1" applyAlignment="1">
      <alignment horizontal="center" vertical="center"/>
    </xf>
    <xf numFmtId="0" fontId="9" fillId="0" borderId="3" xfId="49" applyFont="1" applyFill="1" applyBorder="1" applyAlignment="1">
      <alignment horizontal="center" vertical="center" wrapText="1"/>
    </xf>
    <xf numFmtId="0" fontId="5" fillId="0" borderId="8" xfId="49" applyNumberFormat="1" applyFont="1" applyFill="1" applyBorder="1" applyAlignment="1">
      <alignment horizontal="center" vertical="center" wrapText="1"/>
    </xf>
    <xf numFmtId="0" fontId="13" fillId="0" borderId="3" xfId="49" applyFont="1" applyFill="1" applyBorder="1" applyAlignment="1">
      <alignment horizontal="center" vertical="center" wrapText="1"/>
    </xf>
    <xf numFmtId="0" fontId="14" fillId="0" borderId="3" xfId="49" applyFont="1" applyFill="1" applyBorder="1" applyAlignment="1">
      <alignment horizontal="center" vertical="center" wrapText="1"/>
    </xf>
    <xf numFmtId="0" fontId="15" fillId="0" borderId="8" xfId="49" applyNumberFormat="1" applyFont="1" applyFill="1" applyBorder="1" applyAlignment="1">
      <alignment horizontal="center" vertical="center" wrapText="1"/>
    </xf>
    <xf numFmtId="0" fontId="6" fillId="0" borderId="3" xfId="49" applyFont="1" applyFill="1" applyBorder="1" applyAlignment="1">
      <alignment horizontal="center" vertical="center" wrapText="1"/>
    </xf>
    <xf numFmtId="0" fontId="14" fillId="0" borderId="3" xfId="49" applyFont="1" applyBorder="1" applyAlignment="1">
      <alignment horizontal="center" vertical="center" wrapText="1"/>
    </xf>
    <xf numFmtId="0" fontId="14" fillId="0" borderId="3" xfId="49" applyFont="1" applyBorder="1" applyAlignment="1">
      <alignment horizontal="center" vertical="center"/>
    </xf>
    <xf numFmtId="57" fontId="14" fillId="0" borderId="3" xfId="49" applyNumberFormat="1" applyFont="1" applyFill="1" applyBorder="1" applyAlignment="1">
      <alignment horizontal="center" vertical="center" wrapText="1"/>
    </xf>
    <xf numFmtId="177" fontId="16" fillId="2" borderId="3" xfId="49" applyNumberFormat="1" applyFont="1" applyFill="1" applyBorder="1" applyAlignment="1">
      <alignment horizontal="center" vertical="center" wrapText="1"/>
    </xf>
    <xf numFmtId="178" fontId="16" fillId="2" borderId="3" xfId="49" applyNumberFormat="1" applyFont="1" applyFill="1" applyBorder="1" applyAlignment="1">
      <alignment horizontal="center" vertical="center" wrapText="1"/>
    </xf>
    <xf numFmtId="0" fontId="0" fillId="0" borderId="3" xfId="49" applyBorder="1" applyAlignment="1">
      <alignment horizontal="center" vertical="center" wrapText="1"/>
    </xf>
    <xf numFmtId="0" fontId="6" fillId="0" borderId="3" xfId="49" applyFont="1" applyBorder="1" applyAlignment="1">
      <alignment horizontal="center" vertical="center"/>
    </xf>
    <xf numFmtId="0" fontId="0" fillId="0" borderId="3" xfId="49" applyFont="1" applyBorder="1" applyAlignment="1">
      <alignment horizontal="center" vertical="center" wrapText="1"/>
    </xf>
    <xf numFmtId="0" fontId="0" fillId="0" borderId="3" xfId="49" applyFont="1" applyBorder="1" applyAlignment="1">
      <alignment horizontal="center" vertical="center"/>
    </xf>
    <xf numFmtId="0" fontId="10" fillId="2" borderId="3" xfId="49" applyFont="1" applyFill="1" applyBorder="1" applyAlignment="1">
      <alignment horizontal="center" vertical="center" wrapText="1"/>
    </xf>
    <xf numFmtId="0" fontId="14" fillId="2" borderId="3" xfId="49" applyFont="1" applyFill="1" applyBorder="1" applyAlignment="1">
      <alignment horizontal="center" vertical="center" wrapText="1"/>
    </xf>
    <xf numFmtId="0" fontId="0" fillId="2" borderId="3" xfId="49" applyFill="1" applyBorder="1" applyAlignment="1">
      <alignment horizontal="center" vertical="center"/>
    </xf>
    <xf numFmtId="0" fontId="0" fillId="2" borderId="3" xfId="49" applyFont="1" applyFill="1" applyBorder="1" applyAlignment="1">
      <alignment horizontal="center" vertical="center"/>
    </xf>
    <xf numFmtId="0" fontId="4" fillId="0" borderId="0" xfId="49" applyFont="1" applyFill="1" applyAlignment="1">
      <alignment horizontal="center" vertical="center" wrapText="1"/>
    </xf>
    <xf numFmtId="0" fontId="4" fillId="0" borderId="0" xfId="49" applyFont="1" applyFill="1" applyAlignment="1">
      <alignment horizontal="center" vertical="center"/>
    </xf>
    <xf numFmtId="0" fontId="5" fillId="0" borderId="0" xfId="49" applyFont="1" applyFill="1" applyAlignment="1">
      <alignment horizontal="center" vertical="center" wrapText="1"/>
    </xf>
    <xf numFmtId="0" fontId="5" fillId="0" borderId="0" xfId="49" applyFont="1" applyFill="1" applyAlignment="1">
      <alignment horizontal="center" vertical="center"/>
    </xf>
    <xf numFmtId="10" fontId="7" fillId="0" borderId="3" xfId="49" applyNumberFormat="1" applyFont="1" applyFill="1" applyBorder="1" applyAlignment="1">
      <alignment horizontal="center" vertical="center" wrapText="1"/>
    </xf>
    <xf numFmtId="177" fontId="7" fillId="0" borderId="3" xfId="49" applyNumberFormat="1" applyFont="1" applyFill="1" applyBorder="1" applyAlignment="1">
      <alignment horizontal="center" vertical="center" wrapText="1"/>
    </xf>
    <xf numFmtId="10" fontId="8" fillId="0" borderId="3" xfId="49" applyNumberFormat="1" applyFont="1" applyFill="1" applyBorder="1" applyAlignment="1">
      <alignment horizontal="center" vertical="center" wrapText="1"/>
    </xf>
    <xf numFmtId="0" fontId="17" fillId="0" borderId="3" xfId="49" applyFont="1" applyFill="1" applyBorder="1" applyAlignment="1">
      <alignment horizontal="center" vertical="center" wrapText="1"/>
    </xf>
    <xf numFmtId="0" fontId="18" fillId="0" borderId="3" xfId="49" applyFont="1" applyFill="1" applyBorder="1" applyAlignment="1">
      <alignment horizontal="center" vertical="center" wrapText="1"/>
    </xf>
    <xf numFmtId="0" fontId="18" fillId="0" borderId="3" xfId="49" applyFont="1" applyFill="1" applyBorder="1" applyAlignment="1">
      <alignment horizontal="center" vertical="center"/>
    </xf>
    <xf numFmtId="0" fontId="19" fillId="0" borderId="3" xfId="49" applyFont="1" applyFill="1" applyBorder="1" applyAlignment="1">
      <alignment horizontal="center" vertical="center"/>
    </xf>
    <xf numFmtId="176" fontId="5" fillId="0" borderId="9" xfId="49" applyNumberFormat="1" applyFont="1" applyFill="1" applyBorder="1" applyAlignment="1" applyProtection="1">
      <alignment horizontal="center" vertical="center" wrapText="1"/>
      <protection hidden="1"/>
    </xf>
    <xf numFmtId="0" fontId="17" fillId="0" borderId="3" xfId="49" applyFont="1" applyFill="1" applyBorder="1" applyAlignment="1">
      <alignment horizontal="center" vertical="center"/>
    </xf>
    <xf numFmtId="0" fontId="17" fillId="0" borderId="7" xfId="49" applyFont="1" applyFill="1" applyBorder="1" applyAlignment="1">
      <alignment horizontal="center" vertical="center" wrapText="1"/>
    </xf>
    <xf numFmtId="0" fontId="17" fillId="0" borderId="0" xfId="49" applyFont="1" applyFill="1" applyAlignment="1">
      <alignment horizontal="center" vertical="center" wrapText="1"/>
    </xf>
    <xf numFmtId="0" fontId="17" fillId="0" borderId="1" xfId="49" applyFont="1" applyFill="1" applyBorder="1" applyAlignment="1">
      <alignment horizontal="center" vertical="center" wrapText="1"/>
    </xf>
    <xf numFmtId="10" fontId="20" fillId="0" borderId="3" xfId="49" applyNumberFormat="1" applyFont="1" applyFill="1" applyBorder="1" applyAlignment="1">
      <alignment horizontal="center" vertical="center" wrapText="1"/>
    </xf>
    <xf numFmtId="177" fontId="21" fillId="2" borderId="3" xfId="49" applyNumberFormat="1" applyFont="1" applyFill="1" applyBorder="1" applyAlignment="1">
      <alignment horizontal="center" vertical="center" wrapText="1"/>
    </xf>
    <xf numFmtId="0" fontId="17" fillId="0" borderId="3" xfId="66" applyFont="1" applyFill="1" applyBorder="1" applyAlignment="1">
      <alignment horizontal="center" vertical="center" wrapText="1"/>
    </xf>
    <xf numFmtId="0" fontId="5" fillId="2" borderId="3" xfId="49" applyFont="1" applyFill="1" applyBorder="1" applyAlignment="1">
      <alignment horizontal="center" vertical="center"/>
    </xf>
    <xf numFmtId="0" fontId="5" fillId="0" borderId="3" xfId="49" applyFont="1" applyFill="1" applyBorder="1" applyAlignment="1">
      <alignment horizontal="center" vertical="center"/>
    </xf>
    <xf numFmtId="0" fontId="20" fillId="0" borderId="3" xfId="49" applyFont="1" applyFill="1" applyBorder="1" applyAlignment="1">
      <alignment horizontal="center" vertical="center" wrapText="1"/>
    </xf>
    <xf numFmtId="0" fontId="17" fillId="0" borderId="3" xfId="66" applyFont="1" applyFill="1" applyBorder="1" applyAlignment="1">
      <alignment horizontal="center" vertical="center"/>
    </xf>
    <xf numFmtId="0" fontId="5" fillId="0" borderId="0" xfId="49" applyFont="1" applyAlignment="1">
      <alignment horizontal="right" vertical="center"/>
    </xf>
    <xf numFmtId="0" fontId="14" fillId="2" borderId="3" xfId="66" applyFont="1" applyFill="1" applyBorder="1" applyAlignment="1">
      <alignment horizontal="center" vertical="center" wrapText="1"/>
    </xf>
    <xf numFmtId="0" fontId="0" fillId="0" borderId="3" xfId="66" applyFont="1" applyBorder="1" applyAlignment="1">
      <alignment horizontal="center" vertical="center" wrapText="1"/>
    </xf>
    <xf numFmtId="0" fontId="0" fillId="0" borderId="3" xfId="49" applyFill="1" applyBorder="1" applyAlignment="1">
      <alignment horizontal="center" vertical="center"/>
    </xf>
    <xf numFmtId="0" fontId="22" fillId="0" borderId="3" xfId="49" applyFont="1" applyFill="1" applyBorder="1" applyAlignment="1">
      <alignment horizontal="center" vertical="center" wrapText="1"/>
    </xf>
    <xf numFmtId="10" fontId="20" fillId="0" borderId="3" xfId="49" applyNumberFormat="1" applyFont="1" applyFill="1" applyBorder="1" applyAlignment="1">
      <alignment horizontal="center" vertical="center"/>
    </xf>
    <xf numFmtId="0" fontId="0" fillId="0" borderId="3" xfId="49" applyBorder="1"/>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 name="常规_专项资金收支明细表" xfId="55"/>
    <cellStyle name="常规 2 2" xfId="56"/>
    <cellStyle name="常规 10" xfId="57"/>
    <cellStyle name="常规 10 2" xfId="58"/>
    <cellStyle name="差_评分表" xfId="59"/>
    <cellStyle name="常规 2" xfId="60"/>
    <cellStyle name="常规 3" xfId="61"/>
    <cellStyle name="常规 2 2 2 3 2" xfId="62"/>
    <cellStyle name="常规 4" xfId="63"/>
    <cellStyle name="常规_大通县2013年涉农整合资金统计表" xfId="64"/>
    <cellStyle name="常规_海东市扶贫资金及项目个数统计表" xfId="65"/>
    <cellStyle name="常规 5" xfId="6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C0C0C0"/>
      <rgbColor rgb="00FF8080"/>
      <rgbColor rgb="0099CCFF"/>
      <rgbColor rgb="00FFFF00"/>
      <rgbColor rgb="00CC99FF"/>
      <rgbColor rgb="00CCFFFF"/>
      <rgbColor rgb="00CCFFCC"/>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3" Type="http://schemas.openxmlformats.org/officeDocument/2006/relationships/hyperlink" Target="https://www.e-iceblue.com/Buy/Spire.XLS.html" TargetMode="External"/><Relationship Id="rId2" Type="http://schemas.openxmlformats.org/officeDocument/2006/relationships/hyperlink" Target="mailto:support@e-iceblue.com" TargetMode="External"/><Relationship Id="rId1" Type="http://schemas.openxmlformats.org/officeDocument/2006/relationships/hyperlink" Target="https://www.e-iceblue.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0"/>
  <sheetViews>
    <sheetView tabSelected="1" zoomScale="85" zoomScaleNormal="85" topLeftCell="A41" workbookViewId="0">
      <selection activeCell="Q55" sqref="Q55"/>
    </sheetView>
  </sheetViews>
  <sheetFormatPr defaultColWidth="9.14285714285714" defaultRowHeight="12.75"/>
  <cols>
    <col min="1" max="1" width="7" style="3" customWidth="1"/>
    <col min="2" max="2" width="20.4190476190476" style="3" customWidth="1"/>
    <col min="3" max="3" width="16.5714285714286" style="3" customWidth="1"/>
    <col min="4" max="4" width="39.5714285714286" style="3" customWidth="1"/>
    <col min="5" max="5" width="11.4190476190476" style="3" customWidth="1"/>
    <col min="6" max="6" width="12.4190476190476" style="3" customWidth="1"/>
    <col min="7" max="8" width="10.2857142857143" style="3" customWidth="1"/>
    <col min="9" max="9" width="11.4190476190476" style="3" customWidth="1"/>
    <col min="10" max="10" width="10.847619047619" style="3" customWidth="1"/>
    <col min="11" max="11" width="12.1428571428571" style="3" customWidth="1"/>
    <col min="12" max="12" width="10.7142857142857" style="3" customWidth="1"/>
    <col min="13" max="13" width="12.1428571428571" style="3" customWidth="1"/>
    <col min="14" max="14" width="12.1428571428571" style="4" customWidth="1"/>
    <col min="15" max="15" width="12.1428571428571" style="5" customWidth="1"/>
    <col min="16" max="16" width="12.2857142857143" style="5" customWidth="1"/>
    <col min="17" max="17" width="12" style="5" customWidth="1"/>
    <col min="18" max="18" width="6.71428571428571" customWidth="1"/>
    <col min="21" max="21" width="9.57142857142857" customWidth="1"/>
  </cols>
  <sheetData>
    <row r="1" ht="25.5" spans="1:18">
      <c r="A1" s="6" t="s">
        <v>0</v>
      </c>
      <c r="B1" s="7"/>
      <c r="C1" s="7"/>
      <c r="D1" s="7"/>
      <c r="E1" s="7"/>
      <c r="F1" s="7"/>
      <c r="G1" s="7"/>
      <c r="H1" s="7"/>
      <c r="I1" s="7"/>
      <c r="J1" s="7"/>
      <c r="K1" s="7"/>
      <c r="L1" s="7"/>
      <c r="M1" s="7"/>
      <c r="N1" s="47"/>
      <c r="O1" s="48"/>
      <c r="P1" s="48"/>
      <c r="Q1" s="48"/>
      <c r="R1" s="7"/>
    </row>
    <row r="2" spans="2:18">
      <c r="B2" s="8" t="s">
        <v>1</v>
      </c>
      <c r="C2" s="8"/>
      <c r="D2" s="8"/>
      <c r="E2" s="8"/>
      <c r="F2" s="8"/>
      <c r="G2" s="8"/>
      <c r="H2" s="8"/>
      <c r="I2" s="8"/>
      <c r="J2" s="8"/>
      <c r="K2" s="8"/>
      <c r="L2" s="8"/>
      <c r="M2" s="8"/>
      <c r="N2" s="49"/>
      <c r="O2" s="50"/>
      <c r="P2" s="50"/>
      <c r="Q2" s="50"/>
      <c r="R2" s="70"/>
    </row>
    <row r="3" ht="13.5" spans="1:18">
      <c r="A3" s="9" t="s">
        <v>2</v>
      </c>
      <c r="B3" s="10" t="s">
        <v>3</v>
      </c>
      <c r="C3" s="11" t="s">
        <v>4</v>
      </c>
      <c r="D3" s="11" t="s">
        <v>5</v>
      </c>
      <c r="E3" s="11" t="s">
        <v>6</v>
      </c>
      <c r="F3" s="11" t="s">
        <v>7</v>
      </c>
      <c r="G3" s="11"/>
      <c r="H3" s="11"/>
      <c r="I3" s="11"/>
      <c r="J3" s="11"/>
      <c r="K3" s="11" t="s">
        <v>8</v>
      </c>
      <c r="L3" s="51" t="s">
        <v>9</v>
      </c>
      <c r="M3" s="52" t="s">
        <v>10</v>
      </c>
      <c r="N3" s="11" t="s">
        <v>11</v>
      </c>
      <c r="O3" s="11" t="s">
        <v>12</v>
      </c>
      <c r="P3" s="11" t="s">
        <v>13</v>
      </c>
      <c r="Q3" s="11" t="s">
        <v>14</v>
      </c>
      <c r="R3" s="51" t="s">
        <v>15</v>
      </c>
    </row>
    <row r="4" ht="27" spans="1:18">
      <c r="A4" s="12"/>
      <c r="B4" s="10"/>
      <c r="C4" s="11"/>
      <c r="D4" s="11"/>
      <c r="E4" s="11"/>
      <c r="F4" s="11" t="s">
        <v>16</v>
      </c>
      <c r="G4" s="11" t="s">
        <v>17</v>
      </c>
      <c r="H4" s="11" t="s">
        <v>18</v>
      </c>
      <c r="I4" s="11" t="s">
        <v>19</v>
      </c>
      <c r="J4" s="11" t="s">
        <v>20</v>
      </c>
      <c r="K4" s="11"/>
      <c r="L4" s="51"/>
      <c r="M4" s="52"/>
      <c r="N4" s="11"/>
      <c r="O4" s="11"/>
      <c r="P4" s="11"/>
      <c r="Q4" s="11"/>
      <c r="R4" s="51"/>
    </row>
    <row r="5" ht="13.5" spans="1:18">
      <c r="A5" s="13"/>
      <c r="B5" s="10"/>
      <c r="C5" s="11" t="s">
        <v>21</v>
      </c>
      <c r="D5" s="11"/>
      <c r="E5" s="11"/>
      <c r="F5" s="11">
        <f>F6+F54+F56+F42+F58+F60+F62</f>
        <v>29620.35</v>
      </c>
      <c r="G5" s="11">
        <f t="shared" ref="G5:K5" si="0">G6+G54+G56+G42+G58+G60+G62</f>
        <v>14875</v>
      </c>
      <c r="H5" s="11">
        <f t="shared" si="0"/>
        <v>4773</v>
      </c>
      <c r="I5" s="11">
        <f t="shared" si="0"/>
        <v>2380</v>
      </c>
      <c r="J5" s="11">
        <f t="shared" si="0"/>
        <v>7592.35</v>
      </c>
      <c r="K5" s="11">
        <f t="shared" si="0"/>
        <v>21229.56</v>
      </c>
      <c r="L5" s="51">
        <f t="shared" ref="L5:L40" si="1">K5/F5</f>
        <v>0.716722118408459</v>
      </c>
      <c r="M5" s="11">
        <f>M6+M54+M56+M42+M58+M60+M62</f>
        <v>8390.79</v>
      </c>
      <c r="N5" s="11"/>
      <c r="O5" s="11"/>
      <c r="P5" s="11"/>
      <c r="Q5" s="51"/>
      <c r="R5" s="51"/>
    </row>
    <row r="6" ht="13.5" spans="1:18">
      <c r="A6" s="14"/>
      <c r="B6" s="15"/>
      <c r="C6" s="11" t="s">
        <v>22</v>
      </c>
      <c r="D6" s="11"/>
      <c r="E6" s="11"/>
      <c r="F6" s="11">
        <f>G6+H6+I6+J6</f>
        <v>24486</v>
      </c>
      <c r="G6" s="11">
        <f>SUM(G7:G41)</f>
        <v>13993</v>
      </c>
      <c r="H6" s="11">
        <f>SUM(H7:H41)</f>
        <v>4773</v>
      </c>
      <c r="I6" s="11">
        <f>SUM(I7:I41)</f>
        <v>2220</v>
      </c>
      <c r="J6" s="11">
        <f>SUM(J7:J41)</f>
        <v>3500</v>
      </c>
      <c r="K6" s="11">
        <f>SUM(K7:K41)</f>
        <v>17668.44</v>
      </c>
      <c r="L6" s="51">
        <f t="shared" si="1"/>
        <v>0.721573143837295</v>
      </c>
      <c r="M6" s="11">
        <f t="shared" ref="M6:M40" si="2">F6-K6</f>
        <v>6817.56</v>
      </c>
      <c r="N6" s="11"/>
      <c r="O6" s="11"/>
      <c r="P6" s="11"/>
      <c r="Q6" s="51"/>
      <c r="R6" s="51"/>
    </row>
    <row r="7" ht="168.75" spans="1:18">
      <c r="A7" s="14">
        <v>1</v>
      </c>
      <c r="B7" s="16" t="s">
        <v>23</v>
      </c>
      <c r="C7" s="17" t="s">
        <v>24</v>
      </c>
      <c r="D7" s="17" t="s">
        <v>25</v>
      </c>
      <c r="E7" s="17" t="s">
        <v>26</v>
      </c>
      <c r="F7" s="18">
        <f>G7+H7+I7+J7</f>
        <v>9647</v>
      </c>
      <c r="G7" s="19">
        <v>7372</v>
      </c>
      <c r="H7" s="20">
        <v>2275</v>
      </c>
      <c r="I7" s="20"/>
      <c r="J7" s="18"/>
      <c r="K7" s="19">
        <f>F7-M7</f>
        <v>8949.93</v>
      </c>
      <c r="L7" s="53">
        <f t="shared" si="1"/>
        <v>0.927742303306727</v>
      </c>
      <c r="M7" s="19">
        <v>697.07</v>
      </c>
      <c r="N7" s="54" t="s">
        <v>27</v>
      </c>
      <c r="O7" s="54" t="s">
        <v>28</v>
      </c>
      <c r="P7" s="54" t="s">
        <v>29</v>
      </c>
      <c r="Q7" s="54" t="s">
        <v>30</v>
      </c>
      <c r="R7" s="51"/>
    </row>
    <row r="8" ht="78.75" spans="1:18">
      <c r="A8" s="14">
        <v>2</v>
      </c>
      <c r="B8" s="16" t="s">
        <v>31</v>
      </c>
      <c r="C8" s="17" t="s">
        <v>32</v>
      </c>
      <c r="D8" s="21" t="s">
        <v>33</v>
      </c>
      <c r="E8" s="17" t="s">
        <v>34</v>
      </c>
      <c r="F8" s="18">
        <f t="shared" ref="F8:F39" si="3">G8+H8+I8+J8</f>
        <v>195.68</v>
      </c>
      <c r="G8" s="19">
        <v>195.68</v>
      </c>
      <c r="H8" s="20"/>
      <c r="I8" s="20"/>
      <c r="J8" s="18"/>
      <c r="K8" s="19">
        <f>75+120.68</f>
        <v>195.68</v>
      </c>
      <c r="L8" s="53">
        <f t="shared" si="1"/>
        <v>1</v>
      </c>
      <c r="M8" s="19">
        <f t="shared" si="2"/>
        <v>0</v>
      </c>
      <c r="N8" s="55" t="s">
        <v>35</v>
      </c>
      <c r="O8" s="56" t="s">
        <v>28</v>
      </c>
      <c r="P8" s="54" t="s">
        <v>36</v>
      </c>
      <c r="Q8" s="54" t="s">
        <v>37</v>
      </c>
      <c r="R8" s="51"/>
    </row>
    <row r="9" ht="90" spans="1:18">
      <c r="A9" s="14">
        <v>3</v>
      </c>
      <c r="B9" s="16" t="s">
        <v>38</v>
      </c>
      <c r="C9" s="17" t="s">
        <v>39</v>
      </c>
      <c r="D9" s="17" t="s">
        <v>40</v>
      </c>
      <c r="E9" s="17" t="s">
        <v>34</v>
      </c>
      <c r="F9" s="18">
        <f t="shared" si="3"/>
        <v>45</v>
      </c>
      <c r="G9" s="19">
        <v>45</v>
      </c>
      <c r="H9" s="20"/>
      <c r="I9" s="20"/>
      <c r="J9" s="18"/>
      <c r="K9" s="19">
        <v>30.8</v>
      </c>
      <c r="L9" s="53">
        <f t="shared" si="1"/>
        <v>0.684444444444444</v>
      </c>
      <c r="M9" s="19">
        <f t="shared" si="2"/>
        <v>14.2</v>
      </c>
      <c r="N9" s="54" t="s">
        <v>41</v>
      </c>
      <c r="O9" s="54" t="s">
        <v>42</v>
      </c>
      <c r="P9" s="54" t="s">
        <v>43</v>
      </c>
      <c r="Q9" s="54" t="s">
        <v>44</v>
      </c>
      <c r="R9" s="51"/>
    </row>
    <row r="10" ht="90" spans="1:18">
      <c r="A10" s="14">
        <v>4</v>
      </c>
      <c r="B10" s="16" t="s">
        <v>45</v>
      </c>
      <c r="C10" s="17" t="s">
        <v>39</v>
      </c>
      <c r="D10" s="17" t="s">
        <v>46</v>
      </c>
      <c r="E10" s="17" t="s">
        <v>47</v>
      </c>
      <c r="F10" s="18">
        <f t="shared" si="3"/>
        <v>897.44</v>
      </c>
      <c r="G10" s="19">
        <f>862.7+34.74</f>
        <v>897.44</v>
      </c>
      <c r="H10" s="20"/>
      <c r="I10" s="20"/>
      <c r="J10" s="18"/>
      <c r="K10" s="19">
        <v>896.5</v>
      </c>
      <c r="L10" s="53">
        <f t="shared" si="1"/>
        <v>0.998952576216794</v>
      </c>
      <c r="M10" s="19">
        <f t="shared" si="2"/>
        <v>0.940000000000055</v>
      </c>
      <c r="N10" s="54" t="s">
        <v>48</v>
      </c>
      <c r="O10" s="54" t="s">
        <v>42</v>
      </c>
      <c r="P10" s="54" t="s">
        <v>49</v>
      </c>
      <c r="Q10" s="54" t="s">
        <v>50</v>
      </c>
      <c r="R10" s="51"/>
    </row>
    <row r="11" ht="78.75" spans="1:18">
      <c r="A11" s="14">
        <v>5</v>
      </c>
      <c r="B11" s="16" t="s">
        <v>51</v>
      </c>
      <c r="C11" s="17" t="s">
        <v>39</v>
      </c>
      <c r="D11" s="17" t="s">
        <v>52</v>
      </c>
      <c r="E11" s="17" t="s">
        <v>34</v>
      </c>
      <c r="F11" s="18">
        <f t="shared" si="3"/>
        <v>30</v>
      </c>
      <c r="G11" s="19">
        <v>30</v>
      </c>
      <c r="H11" s="20"/>
      <c r="I11" s="20"/>
      <c r="J11" s="18"/>
      <c r="K11" s="19">
        <v>4.016</v>
      </c>
      <c r="L11" s="53">
        <f t="shared" si="1"/>
        <v>0.133866666666667</v>
      </c>
      <c r="M11" s="19">
        <f t="shared" si="2"/>
        <v>25.984</v>
      </c>
      <c r="N11" s="54" t="s">
        <v>53</v>
      </c>
      <c r="O11" s="54" t="s">
        <v>42</v>
      </c>
      <c r="P11" s="54" t="s">
        <v>54</v>
      </c>
      <c r="Q11" s="54" t="s">
        <v>55</v>
      </c>
      <c r="R11" s="51"/>
    </row>
    <row r="12" ht="157.5" spans="1:18">
      <c r="A12" s="14">
        <v>6</v>
      </c>
      <c r="B12" s="16" t="s">
        <v>56</v>
      </c>
      <c r="C12" s="17" t="s">
        <v>39</v>
      </c>
      <c r="D12" s="17" t="s">
        <v>57</v>
      </c>
      <c r="E12" s="17" t="s">
        <v>58</v>
      </c>
      <c r="F12" s="18">
        <f t="shared" si="3"/>
        <v>612.82</v>
      </c>
      <c r="G12" s="19">
        <v>512.82</v>
      </c>
      <c r="H12" s="20">
        <v>100</v>
      </c>
      <c r="I12" s="20"/>
      <c r="J12" s="18"/>
      <c r="K12" s="19">
        <v>252.414</v>
      </c>
      <c r="L12" s="53">
        <f t="shared" si="1"/>
        <v>0.411889298652133</v>
      </c>
      <c r="M12" s="19">
        <f t="shared" si="2"/>
        <v>360.406</v>
      </c>
      <c r="N12" s="54" t="s">
        <v>59</v>
      </c>
      <c r="O12" s="54" t="s">
        <v>42</v>
      </c>
      <c r="P12" s="54" t="s">
        <v>60</v>
      </c>
      <c r="Q12" s="54" t="s">
        <v>61</v>
      </c>
      <c r="R12" s="51"/>
    </row>
    <row r="13" ht="135" spans="1:18">
      <c r="A13" s="14">
        <v>7</v>
      </c>
      <c r="B13" s="16" t="s">
        <v>62</v>
      </c>
      <c r="C13" s="17" t="s">
        <v>63</v>
      </c>
      <c r="D13" s="17" t="s">
        <v>64</v>
      </c>
      <c r="E13" s="17" t="s">
        <v>58</v>
      </c>
      <c r="F13" s="18">
        <f t="shared" si="3"/>
        <v>900</v>
      </c>
      <c r="G13" s="19">
        <v>900</v>
      </c>
      <c r="H13" s="20"/>
      <c r="I13" s="20"/>
      <c r="J13" s="18"/>
      <c r="K13" s="19"/>
      <c r="L13" s="53">
        <f t="shared" si="1"/>
        <v>0</v>
      </c>
      <c r="M13" s="19">
        <f t="shared" si="2"/>
        <v>900</v>
      </c>
      <c r="N13" s="55" t="s">
        <v>65</v>
      </c>
      <c r="O13" s="56" t="s">
        <v>42</v>
      </c>
      <c r="P13" s="54" t="s">
        <v>66</v>
      </c>
      <c r="Q13" s="54" t="s">
        <v>67</v>
      </c>
      <c r="R13" s="51"/>
    </row>
    <row r="14" ht="101.25" spans="1:18">
      <c r="A14" s="14">
        <v>8</v>
      </c>
      <c r="B14" s="16" t="s">
        <v>68</v>
      </c>
      <c r="C14" s="17" t="s">
        <v>69</v>
      </c>
      <c r="D14" s="17" t="s">
        <v>70</v>
      </c>
      <c r="E14" s="17" t="s">
        <v>58</v>
      </c>
      <c r="F14" s="18">
        <f t="shared" si="3"/>
        <v>163.08</v>
      </c>
      <c r="G14" s="19">
        <v>163.08</v>
      </c>
      <c r="H14" s="20"/>
      <c r="I14" s="20"/>
      <c r="J14" s="18"/>
      <c r="K14" s="19">
        <v>163.08</v>
      </c>
      <c r="L14" s="53">
        <f t="shared" si="1"/>
        <v>1</v>
      </c>
      <c r="M14" s="19">
        <f t="shared" si="2"/>
        <v>0</v>
      </c>
      <c r="N14" s="55" t="s">
        <v>71</v>
      </c>
      <c r="O14" s="56" t="s">
        <v>28</v>
      </c>
      <c r="P14" s="54" t="s">
        <v>72</v>
      </c>
      <c r="Q14" s="54" t="s">
        <v>73</v>
      </c>
      <c r="R14" s="51"/>
    </row>
    <row r="15" ht="67.5" spans="1:18">
      <c r="A15" s="14">
        <v>9</v>
      </c>
      <c r="B15" s="16" t="s">
        <v>74</v>
      </c>
      <c r="C15" s="17" t="s">
        <v>75</v>
      </c>
      <c r="D15" s="17" t="s">
        <v>76</v>
      </c>
      <c r="E15" s="17" t="s">
        <v>58</v>
      </c>
      <c r="F15" s="18">
        <f t="shared" si="3"/>
        <v>243</v>
      </c>
      <c r="G15" s="19">
        <v>162</v>
      </c>
      <c r="H15" s="20"/>
      <c r="I15" s="20"/>
      <c r="J15" s="18">
        <v>81</v>
      </c>
      <c r="K15" s="19">
        <v>81</v>
      </c>
      <c r="L15" s="53">
        <f t="shared" si="1"/>
        <v>0.333333333333333</v>
      </c>
      <c r="M15" s="19">
        <f t="shared" si="2"/>
        <v>162</v>
      </c>
      <c r="N15" s="55" t="s">
        <v>77</v>
      </c>
      <c r="O15" s="56" t="s">
        <v>42</v>
      </c>
      <c r="P15" s="54" t="s">
        <v>78</v>
      </c>
      <c r="Q15" s="54" t="s">
        <v>79</v>
      </c>
      <c r="R15" s="51"/>
    </row>
    <row r="16" ht="146.25" spans="1:18">
      <c r="A16" s="14">
        <v>10</v>
      </c>
      <c r="B16" s="16" t="s">
        <v>80</v>
      </c>
      <c r="C16" s="17" t="s">
        <v>39</v>
      </c>
      <c r="D16" s="17" t="s">
        <v>81</v>
      </c>
      <c r="E16" s="17" t="s">
        <v>58</v>
      </c>
      <c r="F16" s="18">
        <f t="shared" si="3"/>
        <v>170</v>
      </c>
      <c r="G16" s="19">
        <v>170</v>
      </c>
      <c r="H16" s="20"/>
      <c r="I16" s="20"/>
      <c r="J16" s="18"/>
      <c r="K16" s="19">
        <v>166</v>
      </c>
      <c r="L16" s="53">
        <f t="shared" si="1"/>
        <v>0.976470588235294</v>
      </c>
      <c r="M16" s="19">
        <f t="shared" si="2"/>
        <v>4</v>
      </c>
      <c r="N16" s="54" t="s">
        <v>82</v>
      </c>
      <c r="O16" s="54" t="s">
        <v>28</v>
      </c>
      <c r="P16" s="54" t="s">
        <v>83</v>
      </c>
      <c r="Q16" s="54" t="s">
        <v>84</v>
      </c>
      <c r="R16" s="51"/>
    </row>
    <row r="17" ht="112.5" spans="1:18">
      <c r="A17" s="14">
        <v>11</v>
      </c>
      <c r="B17" s="16" t="s">
        <v>85</v>
      </c>
      <c r="C17" s="17" t="s">
        <v>86</v>
      </c>
      <c r="D17" s="17" t="s">
        <v>87</v>
      </c>
      <c r="E17" s="17" t="s">
        <v>34</v>
      </c>
      <c r="F17" s="18">
        <f t="shared" si="3"/>
        <v>527</v>
      </c>
      <c r="G17" s="19">
        <v>477</v>
      </c>
      <c r="H17" s="20"/>
      <c r="I17" s="20">
        <v>50</v>
      </c>
      <c r="J17" s="18"/>
      <c r="K17" s="19">
        <v>527</v>
      </c>
      <c r="L17" s="53">
        <f t="shared" si="1"/>
        <v>1</v>
      </c>
      <c r="M17" s="19">
        <f t="shared" si="2"/>
        <v>0</v>
      </c>
      <c r="N17" s="55" t="s">
        <v>88</v>
      </c>
      <c r="O17" s="56" t="s">
        <v>28</v>
      </c>
      <c r="P17" s="54" t="s">
        <v>89</v>
      </c>
      <c r="Q17" s="54" t="s">
        <v>90</v>
      </c>
      <c r="R17" s="51"/>
    </row>
    <row r="18" ht="22.5" spans="1:18">
      <c r="A18" s="14">
        <v>12</v>
      </c>
      <c r="B18" s="16" t="s">
        <v>91</v>
      </c>
      <c r="C18" s="17" t="s">
        <v>92</v>
      </c>
      <c r="D18" s="17" t="s">
        <v>93</v>
      </c>
      <c r="E18" s="17" t="s">
        <v>94</v>
      </c>
      <c r="F18" s="18">
        <f t="shared" si="3"/>
        <v>411</v>
      </c>
      <c r="G18" s="19">
        <v>411</v>
      </c>
      <c r="H18" s="20"/>
      <c r="I18" s="20"/>
      <c r="J18" s="18"/>
      <c r="K18" s="19">
        <v>411</v>
      </c>
      <c r="L18" s="53">
        <f t="shared" si="1"/>
        <v>1</v>
      </c>
      <c r="M18" s="19">
        <f t="shared" si="2"/>
        <v>0</v>
      </c>
      <c r="N18" s="55" t="s">
        <v>88</v>
      </c>
      <c r="O18" s="56" t="s">
        <v>28</v>
      </c>
      <c r="P18" s="54" t="s">
        <v>95</v>
      </c>
      <c r="Q18" s="54" t="s">
        <v>96</v>
      </c>
      <c r="R18" s="51"/>
    </row>
    <row r="19" ht="78.75" spans="1:18">
      <c r="A19" s="14">
        <v>13</v>
      </c>
      <c r="B19" s="16" t="s">
        <v>97</v>
      </c>
      <c r="C19" s="17" t="s">
        <v>98</v>
      </c>
      <c r="D19" s="17" t="s">
        <v>99</v>
      </c>
      <c r="E19" s="17" t="s">
        <v>100</v>
      </c>
      <c r="F19" s="18">
        <f t="shared" si="3"/>
        <v>36</v>
      </c>
      <c r="G19" s="19">
        <v>36</v>
      </c>
      <c r="H19" s="20"/>
      <c r="I19" s="20"/>
      <c r="J19" s="18"/>
      <c r="K19" s="19">
        <v>36</v>
      </c>
      <c r="L19" s="53">
        <f t="shared" si="1"/>
        <v>1</v>
      </c>
      <c r="M19" s="19">
        <f t="shared" si="2"/>
        <v>0</v>
      </c>
      <c r="N19" s="55" t="s">
        <v>101</v>
      </c>
      <c r="O19" s="56" t="s">
        <v>28</v>
      </c>
      <c r="P19" s="54" t="s">
        <v>102</v>
      </c>
      <c r="Q19" s="54" t="s">
        <v>103</v>
      </c>
      <c r="R19" s="51"/>
    </row>
    <row r="20" ht="90" spans="1:18">
      <c r="A20" s="14">
        <v>14</v>
      </c>
      <c r="B20" s="22" t="s">
        <v>104</v>
      </c>
      <c r="C20" s="17" t="s">
        <v>98</v>
      </c>
      <c r="D20" s="17" t="s">
        <v>105</v>
      </c>
      <c r="E20" s="17" t="s">
        <v>106</v>
      </c>
      <c r="F20" s="18">
        <f t="shared" si="3"/>
        <v>1773</v>
      </c>
      <c r="G20" s="19">
        <v>1319</v>
      </c>
      <c r="H20" s="20"/>
      <c r="I20" s="20">
        <v>154</v>
      </c>
      <c r="J20" s="17">
        <v>300</v>
      </c>
      <c r="K20" s="19">
        <v>784.13</v>
      </c>
      <c r="L20" s="53">
        <f t="shared" si="1"/>
        <v>0.442261703327693</v>
      </c>
      <c r="M20" s="19">
        <f t="shared" si="2"/>
        <v>988.87</v>
      </c>
      <c r="N20" s="55" t="s">
        <v>107</v>
      </c>
      <c r="O20" s="56" t="s">
        <v>42</v>
      </c>
      <c r="P20" s="54" t="s">
        <v>108</v>
      </c>
      <c r="Q20" s="54" t="s">
        <v>109</v>
      </c>
      <c r="R20" s="51"/>
    </row>
    <row r="21" ht="168.75" spans="1:18">
      <c r="A21" s="14">
        <v>15</v>
      </c>
      <c r="B21" s="16" t="s">
        <v>110</v>
      </c>
      <c r="C21" s="17" t="s">
        <v>111</v>
      </c>
      <c r="D21" s="17" t="s">
        <v>112</v>
      </c>
      <c r="E21" s="17" t="s">
        <v>34</v>
      </c>
      <c r="F21" s="18">
        <f t="shared" si="3"/>
        <v>1500</v>
      </c>
      <c r="G21" s="19">
        <v>817</v>
      </c>
      <c r="H21" s="20">
        <v>683</v>
      </c>
      <c r="I21" s="20"/>
      <c r="J21" s="18"/>
      <c r="K21" s="19">
        <v>1250.45</v>
      </c>
      <c r="L21" s="53">
        <f t="shared" si="1"/>
        <v>0.833633333333333</v>
      </c>
      <c r="M21" s="19">
        <f t="shared" si="2"/>
        <v>249.55</v>
      </c>
      <c r="N21" s="54" t="s">
        <v>113</v>
      </c>
      <c r="O21" s="54" t="s">
        <v>42</v>
      </c>
      <c r="P21" s="54" t="s">
        <v>114</v>
      </c>
      <c r="Q21" s="54" t="s">
        <v>115</v>
      </c>
      <c r="R21" s="51"/>
    </row>
    <row r="22" ht="101.25" spans="1:18">
      <c r="A22" s="14">
        <v>16</v>
      </c>
      <c r="B22" s="16" t="s">
        <v>116</v>
      </c>
      <c r="C22" s="17" t="s">
        <v>117</v>
      </c>
      <c r="D22" s="17" t="s">
        <v>118</v>
      </c>
      <c r="E22" s="17" t="s">
        <v>47</v>
      </c>
      <c r="F22" s="18">
        <f t="shared" si="3"/>
        <v>253.66</v>
      </c>
      <c r="G22" s="19">
        <v>253.66</v>
      </c>
      <c r="H22" s="20"/>
      <c r="I22" s="20"/>
      <c r="J22" s="18"/>
      <c r="K22" s="19">
        <v>253.66</v>
      </c>
      <c r="L22" s="53">
        <f t="shared" si="1"/>
        <v>1</v>
      </c>
      <c r="M22" s="19">
        <f t="shared" si="2"/>
        <v>0</v>
      </c>
      <c r="N22" s="54" t="s">
        <v>119</v>
      </c>
      <c r="O22" s="54" t="s">
        <v>28</v>
      </c>
      <c r="P22" s="54" t="s">
        <v>120</v>
      </c>
      <c r="Q22" s="54" t="s">
        <v>121</v>
      </c>
      <c r="R22" s="51"/>
    </row>
    <row r="23" ht="22.5" spans="1:18">
      <c r="A23" s="14">
        <v>17</v>
      </c>
      <c r="B23" s="23" t="s">
        <v>122</v>
      </c>
      <c r="C23" s="17" t="s">
        <v>39</v>
      </c>
      <c r="D23" s="17"/>
      <c r="E23" s="17" t="s">
        <v>123</v>
      </c>
      <c r="F23" s="18">
        <f t="shared" si="3"/>
        <v>100</v>
      </c>
      <c r="G23" s="19">
        <v>100</v>
      </c>
      <c r="H23" s="20"/>
      <c r="I23" s="20"/>
      <c r="J23" s="43"/>
      <c r="K23" s="19">
        <v>53.8</v>
      </c>
      <c r="L23" s="53">
        <f t="shared" si="1"/>
        <v>0.538</v>
      </c>
      <c r="M23" s="19">
        <f t="shared" si="2"/>
        <v>46.2</v>
      </c>
      <c r="N23" s="55" t="s">
        <v>124</v>
      </c>
      <c r="O23" s="56" t="s">
        <v>42</v>
      </c>
      <c r="P23" s="54"/>
      <c r="Q23" s="54"/>
      <c r="R23" s="14"/>
    </row>
    <row r="24" ht="135" spans="1:18">
      <c r="A24" s="14">
        <v>19</v>
      </c>
      <c r="B24" s="16" t="s">
        <v>125</v>
      </c>
      <c r="C24" s="17" t="s">
        <v>126</v>
      </c>
      <c r="D24" s="17" t="s">
        <v>127</v>
      </c>
      <c r="E24" s="17" t="s">
        <v>47</v>
      </c>
      <c r="F24" s="18">
        <f t="shared" si="3"/>
        <v>500</v>
      </c>
      <c r="G24" s="24"/>
      <c r="H24" s="19">
        <v>500</v>
      </c>
      <c r="I24" s="20"/>
      <c r="J24" s="43"/>
      <c r="K24" s="57">
        <v>139.19</v>
      </c>
      <c r="L24" s="53">
        <f t="shared" si="1"/>
        <v>0.27838</v>
      </c>
      <c r="M24" s="19">
        <f t="shared" si="2"/>
        <v>360.81</v>
      </c>
      <c r="N24" s="55" t="s">
        <v>128</v>
      </c>
      <c r="O24" s="56" t="s">
        <v>42</v>
      </c>
      <c r="P24" s="54" t="s">
        <v>129</v>
      </c>
      <c r="Q24" s="54" t="s">
        <v>130</v>
      </c>
      <c r="R24" s="14"/>
    </row>
    <row r="25" ht="123.75" spans="1:18">
      <c r="A25" s="14">
        <v>20</v>
      </c>
      <c r="B25" s="25" t="s">
        <v>131</v>
      </c>
      <c r="C25" s="17" t="s">
        <v>132</v>
      </c>
      <c r="D25" s="17" t="s">
        <v>133</v>
      </c>
      <c r="E25" s="17" t="s">
        <v>134</v>
      </c>
      <c r="F25" s="18">
        <f t="shared" si="3"/>
        <v>1616</v>
      </c>
      <c r="G25" s="24"/>
      <c r="H25" s="19">
        <v>890</v>
      </c>
      <c r="I25" s="20">
        <v>506</v>
      </c>
      <c r="J25" s="43">
        <v>220</v>
      </c>
      <c r="K25" s="57">
        <v>1001.92</v>
      </c>
      <c r="L25" s="53">
        <f t="shared" si="1"/>
        <v>0.62</v>
      </c>
      <c r="M25" s="19">
        <f t="shared" si="2"/>
        <v>614.08</v>
      </c>
      <c r="N25" s="55" t="s">
        <v>135</v>
      </c>
      <c r="O25" s="56" t="s">
        <v>42</v>
      </c>
      <c r="P25" s="55" t="s">
        <v>136</v>
      </c>
      <c r="Q25" s="54" t="s">
        <v>136</v>
      </c>
      <c r="R25" s="14"/>
    </row>
    <row r="26" ht="202.5" spans="1:18">
      <c r="A26" s="14">
        <v>21</v>
      </c>
      <c r="B26" s="16" t="s">
        <v>137</v>
      </c>
      <c r="C26" s="17" t="s">
        <v>138</v>
      </c>
      <c r="D26" s="17" t="s">
        <v>139</v>
      </c>
      <c r="E26" s="17" t="s">
        <v>58</v>
      </c>
      <c r="F26" s="18">
        <f t="shared" si="3"/>
        <v>15</v>
      </c>
      <c r="G26" s="24"/>
      <c r="H26" s="19">
        <v>15</v>
      </c>
      <c r="I26" s="20"/>
      <c r="J26" s="43"/>
      <c r="K26" s="19">
        <v>15</v>
      </c>
      <c r="L26" s="53">
        <f t="shared" si="1"/>
        <v>1</v>
      </c>
      <c r="M26" s="19">
        <f t="shared" si="2"/>
        <v>0</v>
      </c>
      <c r="N26" s="54" t="s">
        <v>140</v>
      </c>
      <c r="O26" s="54" t="s">
        <v>28</v>
      </c>
      <c r="P26" s="54" t="s">
        <v>141</v>
      </c>
      <c r="Q26" s="54" t="s">
        <v>142</v>
      </c>
      <c r="R26" s="14"/>
    </row>
    <row r="27" ht="135" spans="1:18">
      <c r="A27" s="14">
        <v>22</v>
      </c>
      <c r="B27" s="25" t="s">
        <v>143</v>
      </c>
      <c r="C27" s="26" t="s">
        <v>144</v>
      </c>
      <c r="D27" s="17" t="s">
        <v>145</v>
      </c>
      <c r="E27" s="17" t="s">
        <v>134</v>
      </c>
      <c r="F27" s="18">
        <f t="shared" si="3"/>
        <v>300</v>
      </c>
      <c r="G27" s="20"/>
      <c r="H27" s="20"/>
      <c r="I27" s="58">
        <v>300</v>
      </c>
      <c r="J27" s="43"/>
      <c r="K27" s="19">
        <v>180</v>
      </c>
      <c r="L27" s="53">
        <f t="shared" si="1"/>
        <v>0.6</v>
      </c>
      <c r="M27" s="19">
        <f t="shared" si="2"/>
        <v>120</v>
      </c>
      <c r="N27" s="54" t="s">
        <v>146</v>
      </c>
      <c r="O27" s="59" t="s">
        <v>42</v>
      </c>
      <c r="P27" s="54" t="s">
        <v>147</v>
      </c>
      <c r="Q27" s="54" t="s">
        <v>148</v>
      </c>
      <c r="R27" s="14"/>
    </row>
    <row r="28" ht="123.75" spans="1:18">
      <c r="A28" s="14">
        <v>23</v>
      </c>
      <c r="B28" s="25" t="s">
        <v>149</v>
      </c>
      <c r="C28" s="26" t="s">
        <v>150</v>
      </c>
      <c r="D28" s="17" t="s">
        <v>151</v>
      </c>
      <c r="E28" s="17" t="s">
        <v>134</v>
      </c>
      <c r="F28" s="18">
        <f t="shared" si="3"/>
        <v>210</v>
      </c>
      <c r="G28" s="20"/>
      <c r="H28" s="20"/>
      <c r="I28" s="58">
        <v>210</v>
      </c>
      <c r="J28" s="43"/>
      <c r="K28" s="19">
        <v>146.4</v>
      </c>
      <c r="L28" s="53">
        <f t="shared" si="1"/>
        <v>0.697142857142857</v>
      </c>
      <c r="M28" s="19">
        <f t="shared" si="2"/>
        <v>63.6</v>
      </c>
      <c r="N28" s="54" t="s">
        <v>152</v>
      </c>
      <c r="O28" s="54" t="s">
        <v>42</v>
      </c>
      <c r="P28" s="54" t="s">
        <v>153</v>
      </c>
      <c r="Q28" s="54" t="s">
        <v>154</v>
      </c>
      <c r="R28" s="14"/>
    </row>
    <row r="29" ht="146.25" spans="1:18">
      <c r="A29" s="14">
        <v>24</v>
      </c>
      <c r="B29" s="25" t="s">
        <v>155</v>
      </c>
      <c r="C29" s="26" t="s">
        <v>156</v>
      </c>
      <c r="D29" s="17" t="s">
        <v>157</v>
      </c>
      <c r="E29" s="17" t="s">
        <v>134</v>
      </c>
      <c r="F29" s="18">
        <f t="shared" si="3"/>
        <v>500</v>
      </c>
      <c r="G29" s="20"/>
      <c r="H29" s="20"/>
      <c r="I29" s="58">
        <v>500</v>
      </c>
      <c r="J29" s="43"/>
      <c r="K29" s="19">
        <v>262</v>
      </c>
      <c r="L29" s="53">
        <f t="shared" si="1"/>
        <v>0.524</v>
      </c>
      <c r="M29" s="19">
        <f t="shared" si="2"/>
        <v>238</v>
      </c>
      <c r="N29" s="54" t="s">
        <v>158</v>
      </c>
      <c r="O29" s="54" t="s">
        <v>42</v>
      </c>
      <c r="P29" s="54" t="s">
        <v>159</v>
      </c>
      <c r="Q29" s="54" t="s">
        <v>160</v>
      </c>
      <c r="R29" s="14"/>
    </row>
    <row r="30" ht="90" spans="1:18">
      <c r="A30" s="14">
        <v>25</v>
      </c>
      <c r="B30" s="25" t="s">
        <v>161</v>
      </c>
      <c r="C30" s="26" t="s">
        <v>162</v>
      </c>
      <c r="D30" s="17" t="s">
        <v>163</v>
      </c>
      <c r="E30" s="26" t="s">
        <v>134</v>
      </c>
      <c r="F30" s="18">
        <v>472.207</v>
      </c>
      <c r="G30" s="20"/>
      <c r="H30" s="20"/>
      <c r="I30" s="58">
        <v>472.207</v>
      </c>
      <c r="J30" s="43"/>
      <c r="K30" s="19">
        <v>62</v>
      </c>
      <c r="L30" s="53">
        <f t="shared" si="1"/>
        <v>0.131298350087991</v>
      </c>
      <c r="M30" s="19">
        <f t="shared" si="2"/>
        <v>410.207</v>
      </c>
      <c r="N30" s="54" t="s">
        <v>164</v>
      </c>
      <c r="O30" s="54" t="s">
        <v>42</v>
      </c>
      <c r="P30" s="54" t="s">
        <v>165</v>
      </c>
      <c r="Q30" s="54" t="s">
        <v>166</v>
      </c>
      <c r="R30" s="14"/>
    </row>
    <row r="31" ht="78.75" spans="1:18">
      <c r="A31" s="14">
        <v>26</v>
      </c>
      <c r="B31" s="25" t="s">
        <v>167</v>
      </c>
      <c r="C31" s="26" t="s">
        <v>168</v>
      </c>
      <c r="D31" s="26" t="s">
        <v>169</v>
      </c>
      <c r="E31" s="17"/>
      <c r="F31" s="18">
        <f>G31+H31+I31+J31</f>
        <v>195</v>
      </c>
      <c r="G31" s="19"/>
      <c r="H31" s="24">
        <v>195</v>
      </c>
      <c r="I31" s="19"/>
      <c r="J31" s="19"/>
      <c r="K31" s="57">
        <v>195</v>
      </c>
      <c r="L31" s="53">
        <f t="shared" si="1"/>
        <v>1</v>
      </c>
      <c r="M31" s="19">
        <f t="shared" si="2"/>
        <v>0</v>
      </c>
      <c r="N31" s="54" t="s">
        <v>170</v>
      </c>
      <c r="O31" s="54" t="s">
        <v>28</v>
      </c>
      <c r="P31" s="60" t="s">
        <v>171</v>
      </c>
      <c r="Q31" s="60" t="s">
        <v>172</v>
      </c>
      <c r="R31" s="14"/>
    </row>
    <row r="32" ht="67.5" spans="1:18">
      <c r="A32" s="14"/>
      <c r="B32" s="25" t="s">
        <v>173</v>
      </c>
      <c r="C32" s="26" t="s">
        <v>174</v>
      </c>
      <c r="D32" s="26" t="s">
        <v>175</v>
      </c>
      <c r="E32" s="17" t="s">
        <v>134</v>
      </c>
      <c r="F32" s="18">
        <v>300</v>
      </c>
      <c r="G32" s="19">
        <v>127</v>
      </c>
      <c r="H32" s="24">
        <v>115</v>
      </c>
      <c r="I32" s="19"/>
      <c r="J32" s="19">
        <v>58</v>
      </c>
      <c r="K32" s="19">
        <v>0</v>
      </c>
      <c r="L32" s="53">
        <f t="shared" si="1"/>
        <v>0</v>
      </c>
      <c r="M32" s="19">
        <f t="shared" si="2"/>
        <v>300</v>
      </c>
      <c r="N32" s="54" t="s">
        <v>107</v>
      </c>
      <c r="O32" s="59" t="s">
        <v>42</v>
      </c>
      <c r="P32" s="61" t="s">
        <v>176</v>
      </c>
      <c r="Q32" s="54" t="s">
        <v>177</v>
      </c>
      <c r="R32" s="14"/>
    </row>
    <row r="33" ht="56.25" spans="1:18">
      <c r="A33" s="14"/>
      <c r="B33" s="25" t="s">
        <v>178</v>
      </c>
      <c r="C33" s="26" t="s">
        <v>98</v>
      </c>
      <c r="D33" s="26"/>
      <c r="E33" s="17" t="s">
        <v>134</v>
      </c>
      <c r="F33" s="18">
        <f t="shared" ref="F33:F41" si="4">G33+H33+I33+J33</f>
        <v>551.713</v>
      </c>
      <c r="G33" s="19">
        <v>4.32</v>
      </c>
      <c r="H33" s="24"/>
      <c r="I33" s="19">
        <v>27.793</v>
      </c>
      <c r="J33" s="19">
        <v>519.6</v>
      </c>
      <c r="K33" s="19">
        <v>0</v>
      </c>
      <c r="L33" s="53">
        <f t="shared" si="1"/>
        <v>0</v>
      </c>
      <c r="M33" s="19">
        <f t="shared" si="2"/>
        <v>551.713</v>
      </c>
      <c r="N33" s="54" t="s">
        <v>179</v>
      </c>
      <c r="O33" s="59" t="s">
        <v>42</v>
      </c>
      <c r="P33" s="54" t="s">
        <v>180</v>
      </c>
      <c r="Q33" s="54" t="s">
        <v>109</v>
      </c>
      <c r="R33" s="14"/>
    </row>
    <row r="34" ht="168.75" spans="1:18">
      <c r="A34" s="14">
        <v>27</v>
      </c>
      <c r="B34" s="16" t="s">
        <v>181</v>
      </c>
      <c r="C34" s="17" t="s">
        <v>24</v>
      </c>
      <c r="D34" s="17" t="s">
        <v>182</v>
      </c>
      <c r="E34" s="17" t="s">
        <v>47</v>
      </c>
      <c r="F34" s="18">
        <f t="shared" si="4"/>
        <v>450</v>
      </c>
      <c r="G34" s="19"/>
      <c r="H34" s="19"/>
      <c r="I34" s="19"/>
      <c r="J34" s="19">
        <v>450</v>
      </c>
      <c r="K34" s="19">
        <v>450</v>
      </c>
      <c r="L34" s="53">
        <f t="shared" si="1"/>
        <v>1</v>
      </c>
      <c r="M34" s="19">
        <f t="shared" si="2"/>
        <v>0</v>
      </c>
      <c r="N34" s="54" t="s">
        <v>183</v>
      </c>
      <c r="O34" s="54" t="s">
        <v>28</v>
      </c>
      <c r="P34" s="54" t="s">
        <v>184</v>
      </c>
      <c r="Q34" s="54" t="s">
        <v>185</v>
      </c>
      <c r="R34" s="14"/>
    </row>
    <row r="35" ht="112.5" spans="1:18">
      <c r="A35" s="14">
        <v>28</v>
      </c>
      <c r="B35" s="16" t="s">
        <v>186</v>
      </c>
      <c r="C35" s="17" t="s">
        <v>32</v>
      </c>
      <c r="D35" s="17" t="s">
        <v>187</v>
      </c>
      <c r="E35" s="17" t="s">
        <v>34</v>
      </c>
      <c r="F35" s="18">
        <f t="shared" si="4"/>
        <v>611.5</v>
      </c>
      <c r="G35" s="19"/>
      <c r="H35" s="19"/>
      <c r="I35" s="19"/>
      <c r="J35" s="19">
        <v>611.5</v>
      </c>
      <c r="K35" s="19">
        <v>597.2</v>
      </c>
      <c r="L35" s="53">
        <f t="shared" si="1"/>
        <v>0.976614881439084</v>
      </c>
      <c r="M35" s="19">
        <f t="shared" si="2"/>
        <v>14.3</v>
      </c>
      <c r="N35" s="55" t="s">
        <v>188</v>
      </c>
      <c r="O35" s="56" t="s">
        <v>42</v>
      </c>
      <c r="P35" s="54" t="s">
        <v>189</v>
      </c>
      <c r="Q35" s="54" t="s">
        <v>190</v>
      </c>
      <c r="R35" s="14"/>
    </row>
    <row r="36" ht="101.25" spans="1:18">
      <c r="A36" s="14">
        <v>29</v>
      </c>
      <c r="B36" s="16" t="s">
        <v>191</v>
      </c>
      <c r="C36" s="17" t="s">
        <v>39</v>
      </c>
      <c r="D36" s="17" t="s">
        <v>192</v>
      </c>
      <c r="E36" s="17" t="s">
        <v>34</v>
      </c>
      <c r="F36" s="18">
        <f t="shared" si="4"/>
        <v>248.9</v>
      </c>
      <c r="G36" s="19"/>
      <c r="H36" s="19"/>
      <c r="I36" s="19"/>
      <c r="J36" s="19">
        <v>248.9</v>
      </c>
      <c r="K36" s="19">
        <v>0</v>
      </c>
      <c r="L36" s="53">
        <f t="shared" si="1"/>
        <v>0</v>
      </c>
      <c r="M36" s="19">
        <f t="shared" si="2"/>
        <v>248.9</v>
      </c>
      <c r="N36" s="54" t="s">
        <v>193</v>
      </c>
      <c r="O36" s="54" t="s">
        <v>42</v>
      </c>
      <c r="P36" s="54" t="s">
        <v>194</v>
      </c>
      <c r="Q36" s="54" t="s">
        <v>195</v>
      </c>
      <c r="R36" s="14"/>
    </row>
    <row r="37" ht="33.75" spans="1:18">
      <c r="A37" s="14">
        <v>30</v>
      </c>
      <c r="B37" s="16" t="s">
        <v>196</v>
      </c>
      <c r="C37" s="17" t="s">
        <v>197</v>
      </c>
      <c r="D37" s="17" t="s">
        <v>198</v>
      </c>
      <c r="E37" s="17" t="s">
        <v>34</v>
      </c>
      <c r="F37" s="18">
        <f t="shared" si="4"/>
        <v>30</v>
      </c>
      <c r="G37" s="27"/>
      <c r="H37" s="27"/>
      <c r="I37" s="27"/>
      <c r="J37" s="19">
        <v>30</v>
      </c>
      <c r="K37" s="19">
        <v>30</v>
      </c>
      <c r="L37" s="53">
        <f t="shared" si="1"/>
        <v>1</v>
      </c>
      <c r="M37" s="19">
        <f t="shared" si="2"/>
        <v>0</v>
      </c>
      <c r="N37" s="54" t="s">
        <v>199</v>
      </c>
      <c r="O37" s="54" t="s">
        <v>28</v>
      </c>
      <c r="P37" s="54" t="s">
        <v>200</v>
      </c>
      <c r="Q37" s="54" t="s">
        <v>201</v>
      </c>
      <c r="R37" s="14"/>
    </row>
    <row r="38" ht="101.25" spans="1:18">
      <c r="A38" s="14">
        <v>31</v>
      </c>
      <c r="B38" s="16" t="s">
        <v>202</v>
      </c>
      <c r="C38" s="28" t="s">
        <v>69</v>
      </c>
      <c r="D38" s="28" t="s">
        <v>203</v>
      </c>
      <c r="E38" s="17" t="s">
        <v>47</v>
      </c>
      <c r="F38" s="18">
        <f t="shared" si="4"/>
        <v>290</v>
      </c>
      <c r="G38" s="27"/>
      <c r="H38" s="27"/>
      <c r="I38" s="27"/>
      <c r="J38" s="19">
        <v>290</v>
      </c>
      <c r="K38" s="19">
        <v>217.96</v>
      </c>
      <c r="L38" s="53">
        <f t="shared" si="1"/>
        <v>0.751586206896552</v>
      </c>
      <c r="M38" s="19">
        <f t="shared" si="2"/>
        <v>72.04</v>
      </c>
      <c r="N38" s="55" t="s">
        <v>204</v>
      </c>
      <c r="O38" s="54" t="s">
        <v>42</v>
      </c>
      <c r="P38" s="62" t="s">
        <v>205</v>
      </c>
      <c r="Q38" s="62" t="s">
        <v>206</v>
      </c>
      <c r="R38" s="14"/>
    </row>
    <row r="39" ht="67.5" spans="1:18">
      <c r="A39" s="14">
        <v>32</v>
      </c>
      <c r="B39" s="16" t="s">
        <v>207</v>
      </c>
      <c r="C39" s="17" t="s">
        <v>208</v>
      </c>
      <c r="D39" s="17" t="s">
        <v>209</v>
      </c>
      <c r="E39" s="17" t="s">
        <v>47</v>
      </c>
      <c r="F39" s="18">
        <f t="shared" si="4"/>
        <v>210</v>
      </c>
      <c r="G39" s="29"/>
      <c r="H39" s="29"/>
      <c r="I39" s="29"/>
      <c r="J39" s="43">
        <v>210</v>
      </c>
      <c r="K39" s="19">
        <v>82.8</v>
      </c>
      <c r="L39" s="53">
        <f t="shared" si="1"/>
        <v>0.394285714285714</v>
      </c>
      <c r="M39" s="19">
        <f t="shared" si="2"/>
        <v>127.2</v>
      </c>
      <c r="N39" s="55" t="s">
        <v>210</v>
      </c>
      <c r="O39" s="54" t="s">
        <v>42</v>
      </c>
      <c r="P39" s="54" t="s">
        <v>211</v>
      </c>
      <c r="Q39" s="54" t="s">
        <v>212</v>
      </c>
      <c r="R39" s="14"/>
    </row>
    <row r="40" ht="101.25" spans="1:18">
      <c r="A40" s="14">
        <v>33</v>
      </c>
      <c r="B40" s="16" t="s">
        <v>213</v>
      </c>
      <c r="C40" s="28" t="s">
        <v>69</v>
      </c>
      <c r="D40" s="28" t="s">
        <v>203</v>
      </c>
      <c r="E40" s="17" t="s">
        <v>47</v>
      </c>
      <c r="F40" s="18">
        <f t="shared" si="4"/>
        <v>186</v>
      </c>
      <c r="G40" s="17"/>
      <c r="H40" s="17"/>
      <c r="I40" s="17"/>
      <c r="J40" s="43">
        <v>186</v>
      </c>
      <c r="K40" s="19">
        <v>55.55</v>
      </c>
      <c r="L40" s="53">
        <f t="shared" si="1"/>
        <v>0.298655913978495</v>
      </c>
      <c r="M40" s="19">
        <f t="shared" si="2"/>
        <v>130.45</v>
      </c>
      <c r="N40" s="55" t="s">
        <v>204</v>
      </c>
      <c r="O40" s="54" t="s">
        <v>42</v>
      </c>
      <c r="P40" s="62" t="s">
        <v>205</v>
      </c>
      <c r="Q40" s="62" t="s">
        <v>206</v>
      </c>
      <c r="R40" s="14"/>
    </row>
    <row r="41" ht="101.25" spans="1:18">
      <c r="A41" s="14">
        <v>35</v>
      </c>
      <c r="B41" s="28" t="s">
        <v>214</v>
      </c>
      <c r="C41" s="28" t="s">
        <v>69</v>
      </c>
      <c r="D41" s="30" t="s">
        <v>215</v>
      </c>
      <c r="E41" s="31" t="s">
        <v>47</v>
      </c>
      <c r="F41" s="18">
        <f t="shared" si="4"/>
        <v>295</v>
      </c>
      <c r="G41" s="32"/>
      <c r="H41" s="32"/>
      <c r="I41" s="32"/>
      <c r="J41" s="43">
        <v>295</v>
      </c>
      <c r="K41" s="19">
        <v>177.96</v>
      </c>
      <c r="L41" s="63">
        <f t="shared" ref="L41:L65" si="5">K41/F41</f>
        <v>0.603254237288136</v>
      </c>
      <c r="M41" s="19">
        <f t="shared" ref="M41:M61" si="6">F41-K41</f>
        <v>117.04</v>
      </c>
      <c r="N41" s="55" t="s">
        <v>204</v>
      </c>
      <c r="O41" s="54" t="s">
        <v>42</v>
      </c>
      <c r="P41" s="62" t="s">
        <v>205</v>
      </c>
      <c r="Q41" s="62" t="s">
        <v>206</v>
      </c>
      <c r="R41" s="14"/>
    </row>
    <row r="42" ht="13.5" spans="1:18">
      <c r="A42" s="14"/>
      <c r="B42" s="31"/>
      <c r="C42" s="33" t="s">
        <v>208</v>
      </c>
      <c r="D42" s="31"/>
      <c r="E42" s="31"/>
      <c r="F42" s="11">
        <f t="shared" ref="F42:K42" si="7">SUM(F43:F53)</f>
        <v>734</v>
      </c>
      <c r="G42" s="11">
        <f t="shared" si="7"/>
        <v>574</v>
      </c>
      <c r="H42" s="11">
        <f t="shared" si="7"/>
        <v>0</v>
      </c>
      <c r="I42" s="11">
        <f t="shared" si="7"/>
        <v>160</v>
      </c>
      <c r="J42" s="11">
        <f t="shared" si="7"/>
        <v>0</v>
      </c>
      <c r="K42" s="11">
        <f t="shared" si="7"/>
        <v>515.17</v>
      </c>
      <c r="L42" s="63">
        <f t="shared" si="5"/>
        <v>0.701866485013624</v>
      </c>
      <c r="M42" s="11">
        <f t="shared" si="6"/>
        <v>218.83</v>
      </c>
      <c r="N42" s="54"/>
      <c r="O42" s="54"/>
      <c r="P42" s="54"/>
      <c r="Q42" s="54"/>
      <c r="R42" s="14"/>
    </row>
    <row r="43" ht="56.25" spans="1:18">
      <c r="A43" s="14">
        <v>35</v>
      </c>
      <c r="B43" s="34" t="s">
        <v>216</v>
      </c>
      <c r="C43" s="35" t="s">
        <v>208</v>
      </c>
      <c r="D43" s="34" t="s">
        <v>217</v>
      </c>
      <c r="E43" s="36">
        <v>44166</v>
      </c>
      <c r="F43" s="17">
        <f t="shared" ref="F43:F53" si="8">G43+H43+I43+J43</f>
        <v>240</v>
      </c>
      <c r="G43" s="37">
        <v>240</v>
      </c>
      <c r="H43" s="37"/>
      <c r="I43" s="37"/>
      <c r="J43" s="37"/>
      <c r="K43" s="64">
        <v>79.51</v>
      </c>
      <c r="L43" s="63">
        <f t="shared" si="5"/>
        <v>0.331291666666667</v>
      </c>
      <c r="M43" s="11">
        <f t="shared" si="6"/>
        <v>160.49</v>
      </c>
      <c r="N43" s="65" t="s">
        <v>218</v>
      </c>
      <c r="O43" s="65" t="s">
        <v>28</v>
      </c>
      <c r="P43" s="65" t="s">
        <v>219</v>
      </c>
      <c r="Q43" s="65" t="s">
        <v>220</v>
      </c>
      <c r="R43" s="14"/>
    </row>
    <row r="44" ht="36" spans="1:18">
      <c r="A44" s="14">
        <v>36</v>
      </c>
      <c r="B44" s="34" t="s">
        <v>221</v>
      </c>
      <c r="C44" s="35"/>
      <c r="D44" s="34" t="s">
        <v>222</v>
      </c>
      <c r="E44" s="36">
        <v>44166</v>
      </c>
      <c r="F44" s="17">
        <f t="shared" si="8"/>
        <v>36</v>
      </c>
      <c r="G44" s="37">
        <v>36</v>
      </c>
      <c r="H44" s="37"/>
      <c r="I44" s="37"/>
      <c r="J44" s="37"/>
      <c r="K44" s="64"/>
      <c r="L44" s="63">
        <f t="shared" si="5"/>
        <v>0</v>
      </c>
      <c r="M44" s="11">
        <f t="shared" si="6"/>
        <v>36</v>
      </c>
      <c r="N44" s="65" t="s">
        <v>107</v>
      </c>
      <c r="O44" s="65" t="s">
        <v>42</v>
      </c>
      <c r="P44" s="65" t="s">
        <v>223</v>
      </c>
      <c r="Q44" s="65" t="s">
        <v>224</v>
      </c>
      <c r="R44" s="14"/>
    </row>
    <row r="45" ht="56.25" spans="1:18">
      <c r="A45" s="14">
        <v>37</v>
      </c>
      <c r="B45" s="34" t="s">
        <v>225</v>
      </c>
      <c r="C45" s="35"/>
      <c r="D45" s="34" t="s">
        <v>226</v>
      </c>
      <c r="E45" s="36">
        <v>44166</v>
      </c>
      <c r="F45" s="17">
        <f t="shared" si="8"/>
        <v>28</v>
      </c>
      <c r="G45" s="37">
        <v>28</v>
      </c>
      <c r="H45" s="37"/>
      <c r="I45" s="37"/>
      <c r="J45" s="37"/>
      <c r="K45" s="64">
        <v>27.42</v>
      </c>
      <c r="L45" s="63">
        <f t="shared" si="5"/>
        <v>0.979285714285714</v>
      </c>
      <c r="M45" s="11">
        <f t="shared" si="6"/>
        <v>0.579999999999998</v>
      </c>
      <c r="N45" s="65" t="s">
        <v>218</v>
      </c>
      <c r="O45" s="65" t="s">
        <v>28</v>
      </c>
      <c r="P45" s="65" t="s">
        <v>227</v>
      </c>
      <c r="Q45" s="65" t="s">
        <v>228</v>
      </c>
      <c r="R45" s="14"/>
    </row>
    <row r="46" ht="56.25" spans="1:18">
      <c r="A46" s="14">
        <v>38</v>
      </c>
      <c r="B46" s="34" t="s">
        <v>229</v>
      </c>
      <c r="C46" s="35"/>
      <c r="D46" s="34" t="s">
        <v>230</v>
      </c>
      <c r="E46" s="36">
        <v>44166</v>
      </c>
      <c r="F46" s="17">
        <f t="shared" si="8"/>
        <v>45</v>
      </c>
      <c r="G46" s="37">
        <v>45</v>
      </c>
      <c r="H46" s="37"/>
      <c r="I46" s="37"/>
      <c r="J46" s="37"/>
      <c r="K46" s="64">
        <v>43.25</v>
      </c>
      <c r="L46" s="63">
        <f t="shared" si="5"/>
        <v>0.961111111111111</v>
      </c>
      <c r="M46" s="11">
        <f t="shared" si="6"/>
        <v>1.75</v>
      </c>
      <c r="N46" s="65" t="s">
        <v>218</v>
      </c>
      <c r="O46" s="65" t="s">
        <v>28</v>
      </c>
      <c r="P46" s="65" t="s">
        <v>231</v>
      </c>
      <c r="Q46" s="65" t="s">
        <v>228</v>
      </c>
      <c r="R46" s="14"/>
    </row>
    <row r="47" ht="33.75" spans="1:18">
      <c r="A47" s="14">
        <v>39</v>
      </c>
      <c r="B47" s="34" t="s">
        <v>232</v>
      </c>
      <c r="C47" s="35"/>
      <c r="D47" s="34" t="s">
        <v>233</v>
      </c>
      <c r="E47" s="36">
        <v>44166</v>
      </c>
      <c r="F47" s="17">
        <f t="shared" si="8"/>
        <v>49</v>
      </c>
      <c r="G47" s="37">
        <v>49</v>
      </c>
      <c r="H47" s="37"/>
      <c r="I47" s="37"/>
      <c r="J47" s="37"/>
      <c r="K47" s="64">
        <v>47.7</v>
      </c>
      <c r="L47" s="63">
        <f t="shared" si="5"/>
        <v>0.973469387755102</v>
      </c>
      <c r="M47" s="11">
        <f t="shared" si="6"/>
        <v>1.3</v>
      </c>
      <c r="N47" s="65" t="s">
        <v>218</v>
      </c>
      <c r="O47" s="65" t="s">
        <v>28</v>
      </c>
      <c r="P47" s="65" t="s">
        <v>223</v>
      </c>
      <c r="Q47" s="65" t="s">
        <v>224</v>
      </c>
      <c r="R47" s="14"/>
    </row>
    <row r="48" ht="45" spans="1:18">
      <c r="A48" s="14">
        <v>40</v>
      </c>
      <c r="B48" s="34" t="s">
        <v>234</v>
      </c>
      <c r="C48" s="35"/>
      <c r="D48" s="34" t="s">
        <v>235</v>
      </c>
      <c r="E48" s="36">
        <v>44166</v>
      </c>
      <c r="F48" s="17">
        <f t="shared" si="8"/>
        <v>8.2</v>
      </c>
      <c r="G48" s="37">
        <v>8.2</v>
      </c>
      <c r="H48" s="37"/>
      <c r="I48" s="37"/>
      <c r="J48" s="37"/>
      <c r="K48" s="64">
        <v>8.2</v>
      </c>
      <c r="L48" s="63">
        <f t="shared" si="5"/>
        <v>1</v>
      </c>
      <c r="M48" s="11">
        <f t="shared" si="6"/>
        <v>0</v>
      </c>
      <c r="N48" s="65" t="s">
        <v>236</v>
      </c>
      <c r="O48" s="65" t="s">
        <v>28</v>
      </c>
      <c r="P48" s="65" t="s">
        <v>237</v>
      </c>
      <c r="Q48" s="65" t="s">
        <v>238</v>
      </c>
      <c r="R48" s="14"/>
    </row>
    <row r="49" ht="56.25" spans="1:18">
      <c r="A49" s="14">
        <v>41</v>
      </c>
      <c r="B49" s="34" t="s">
        <v>239</v>
      </c>
      <c r="C49" s="35"/>
      <c r="D49" s="34" t="s">
        <v>240</v>
      </c>
      <c r="E49" s="36" t="s">
        <v>241</v>
      </c>
      <c r="F49" s="17">
        <f t="shared" si="8"/>
        <v>167.8</v>
      </c>
      <c r="G49" s="38">
        <v>167.8</v>
      </c>
      <c r="H49" s="37"/>
      <c r="I49" s="38"/>
      <c r="J49" s="43"/>
      <c r="K49" s="46">
        <v>167.8</v>
      </c>
      <c r="L49" s="63">
        <f t="shared" si="5"/>
        <v>1</v>
      </c>
      <c r="M49" s="11">
        <f t="shared" si="6"/>
        <v>0</v>
      </c>
      <c r="N49" s="65" t="s">
        <v>218</v>
      </c>
      <c r="O49" s="65" t="s">
        <v>28</v>
      </c>
      <c r="P49" s="65" t="s">
        <v>242</v>
      </c>
      <c r="Q49" s="65" t="s">
        <v>228</v>
      </c>
      <c r="R49" s="14"/>
    </row>
    <row r="50" ht="56.25" spans="1:18">
      <c r="A50" s="14">
        <v>42</v>
      </c>
      <c r="B50" s="34" t="s">
        <v>243</v>
      </c>
      <c r="C50" s="35" t="s">
        <v>208</v>
      </c>
      <c r="D50" s="34" t="s">
        <v>244</v>
      </c>
      <c r="E50" s="36" t="s">
        <v>134</v>
      </c>
      <c r="F50" s="17">
        <f t="shared" si="8"/>
        <v>60</v>
      </c>
      <c r="G50" s="38"/>
      <c r="H50" s="37"/>
      <c r="I50" s="38">
        <v>60</v>
      </c>
      <c r="J50" s="43"/>
      <c r="K50" s="66">
        <v>41.81</v>
      </c>
      <c r="L50" s="63">
        <f t="shared" si="5"/>
        <v>0.696833333333333</v>
      </c>
      <c r="M50" s="11">
        <f t="shared" si="6"/>
        <v>18.19</v>
      </c>
      <c r="N50" s="65" t="s">
        <v>218</v>
      </c>
      <c r="O50" s="65" t="s">
        <v>28</v>
      </c>
      <c r="P50" s="65" t="s">
        <v>245</v>
      </c>
      <c r="Q50" s="65" t="s">
        <v>246</v>
      </c>
      <c r="R50" s="14"/>
    </row>
    <row r="51" ht="45" spans="1:18">
      <c r="A51" s="14">
        <v>43</v>
      </c>
      <c r="B51" s="34" t="s">
        <v>247</v>
      </c>
      <c r="C51" s="35"/>
      <c r="D51" s="34" t="s">
        <v>248</v>
      </c>
      <c r="E51" s="36" t="s">
        <v>134</v>
      </c>
      <c r="F51" s="17">
        <f t="shared" si="8"/>
        <v>20</v>
      </c>
      <c r="G51" s="38"/>
      <c r="H51" s="37"/>
      <c r="I51" s="38">
        <v>20</v>
      </c>
      <c r="J51" s="43"/>
      <c r="K51" s="66">
        <v>19.81</v>
      </c>
      <c r="L51" s="63">
        <f t="shared" si="5"/>
        <v>0.9905</v>
      </c>
      <c r="M51" s="11">
        <f t="shared" si="6"/>
        <v>0.190000000000001</v>
      </c>
      <c r="N51" s="65" t="s">
        <v>218</v>
      </c>
      <c r="O51" s="65" t="s">
        <v>28</v>
      </c>
      <c r="P51" s="65" t="s">
        <v>249</v>
      </c>
      <c r="Q51" s="65" t="s">
        <v>250</v>
      </c>
      <c r="R51" s="14"/>
    </row>
    <row r="52" ht="24" spans="1:18">
      <c r="A52" s="14">
        <v>44</v>
      </c>
      <c r="B52" s="34" t="s">
        <v>251</v>
      </c>
      <c r="C52" s="35"/>
      <c r="D52" s="34" t="s">
        <v>252</v>
      </c>
      <c r="E52" s="36" t="s">
        <v>134</v>
      </c>
      <c r="F52" s="17">
        <f t="shared" si="8"/>
        <v>48</v>
      </c>
      <c r="G52" s="38"/>
      <c r="H52" s="37"/>
      <c r="I52" s="38">
        <v>48</v>
      </c>
      <c r="J52" s="43"/>
      <c r="K52" s="67">
        <v>47.76</v>
      </c>
      <c r="L52" s="63">
        <f t="shared" si="5"/>
        <v>0.995</v>
      </c>
      <c r="M52" s="11">
        <f t="shared" si="6"/>
        <v>0.240000000000002</v>
      </c>
      <c r="N52" s="65" t="s">
        <v>218</v>
      </c>
      <c r="O52" s="65" t="s">
        <v>28</v>
      </c>
      <c r="P52" s="65" t="s">
        <v>253</v>
      </c>
      <c r="Q52" s="65" t="s">
        <v>224</v>
      </c>
      <c r="R52" s="14"/>
    </row>
    <row r="53" ht="24" spans="1:18">
      <c r="A53" s="14">
        <v>45</v>
      </c>
      <c r="B53" s="34" t="s">
        <v>254</v>
      </c>
      <c r="C53" s="35"/>
      <c r="D53" s="34" t="s">
        <v>255</v>
      </c>
      <c r="E53" s="36" t="s">
        <v>134</v>
      </c>
      <c r="F53" s="17">
        <f t="shared" si="8"/>
        <v>32</v>
      </c>
      <c r="G53" s="38"/>
      <c r="H53" s="37"/>
      <c r="I53" s="38">
        <v>32</v>
      </c>
      <c r="J53" s="43"/>
      <c r="K53" s="67">
        <v>31.91</v>
      </c>
      <c r="L53" s="63">
        <f t="shared" si="5"/>
        <v>0.9971875</v>
      </c>
      <c r="M53" s="11">
        <f t="shared" si="6"/>
        <v>0.0899999999999999</v>
      </c>
      <c r="N53" s="65" t="s">
        <v>218</v>
      </c>
      <c r="O53" s="65" t="s">
        <v>28</v>
      </c>
      <c r="P53" s="65" t="s">
        <v>253</v>
      </c>
      <c r="Q53" s="65" t="s">
        <v>224</v>
      </c>
      <c r="R53" s="14"/>
    </row>
    <row r="54" ht="13.5" spans="1:18">
      <c r="A54" s="14"/>
      <c r="B54" s="39"/>
      <c r="C54" s="40" t="s">
        <v>256</v>
      </c>
      <c r="D54" s="39"/>
      <c r="E54" s="14"/>
      <c r="F54" s="13">
        <f t="shared" ref="F54:K54" si="9">F55</f>
        <v>138</v>
      </c>
      <c r="G54" s="13">
        <f t="shared" si="9"/>
        <v>138</v>
      </c>
      <c r="H54" s="13">
        <f t="shared" si="9"/>
        <v>0</v>
      </c>
      <c r="I54" s="13">
        <f t="shared" si="9"/>
        <v>0</v>
      </c>
      <c r="J54" s="13">
        <f t="shared" si="9"/>
        <v>0</v>
      </c>
      <c r="K54" s="13">
        <f t="shared" si="9"/>
        <v>54.2</v>
      </c>
      <c r="L54" s="63">
        <f t="shared" si="5"/>
        <v>0.392753623188406</v>
      </c>
      <c r="M54" s="11">
        <f t="shared" si="6"/>
        <v>83.8</v>
      </c>
      <c r="N54" s="59"/>
      <c r="O54" s="59"/>
      <c r="P54" s="59"/>
      <c r="Q54" s="59"/>
      <c r="R54" s="14"/>
    </row>
    <row r="55" ht="45" spans="1:18">
      <c r="A55" s="14">
        <v>46</v>
      </c>
      <c r="B55" s="34" t="s">
        <v>257</v>
      </c>
      <c r="C55" s="35" t="s">
        <v>256</v>
      </c>
      <c r="D55" s="34" t="s">
        <v>258</v>
      </c>
      <c r="E55" s="41" t="s">
        <v>259</v>
      </c>
      <c r="F55" s="17">
        <f t="shared" ref="F55:F66" si="10">G55+H55+I55+J55</f>
        <v>138</v>
      </c>
      <c r="G55" s="38">
        <v>138</v>
      </c>
      <c r="H55" s="37"/>
      <c r="I55" s="38"/>
      <c r="J55" s="43"/>
      <c r="K55" s="14">
        <v>54.2</v>
      </c>
      <c r="L55" s="63">
        <f t="shared" si="5"/>
        <v>0.392753623188406</v>
      </c>
      <c r="M55" s="11">
        <f t="shared" si="6"/>
        <v>83.8</v>
      </c>
      <c r="N55" s="54" t="s">
        <v>260</v>
      </c>
      <c r="O55" s="54" t="s">
        <v>28</v>
      </c>
      <c r="P55" s="54" t="s">
        <v>261</v>
      </c>
      <c r="Q55" s="54" t="s">
        <v>262</v>
      </c>
      <c r="R55" s="14"/>
    </row>
    <row r="56" ht="13.5" spans="1:18">
      <c r="A56" s="14"/>
      <c r="B56" s="39"/>
      <c r="C56" s="40" t="s">
        <v>263</v>
      </c>
      <c r="D56" s="39"/>
      <c r="E56" s="14"/>
      <c r="F56" s="13">
        <f t="shared" ref="F56:K56" si="11">F57</f>
        <v>170</v>
      </c>
      <c r="G56" s="13">
        <f t="shared" si="11"/>
        <v>170</v>
      </c>
      <c r="H56" s="13">
        <f t="shared" si="11"/>
        <v>0</v>
      </c>
      <c r="I56" s="13">
        <f t="shared" si="11"/>
        <v>0</v>
      </c>
      <c r="J56" s="13">
        <f t="shared" si="11"/>
        <v>0</v>
      </c>
      <c r="K56" s="13">
        <f t="shared" si="11"/>
        <v>153</v>
      </c>
      <c r="L56" s="63">
        <f t="shared" si="5"/>
        <v>0.9</v>
      </c>
      <c r="M56" s="11">
        <f t="shared" si="6"/>
        <v>17</v>
      </c>
      <c r="N56" s="59"/>
      <c r="O56" s="59"/>
      <c r="P56" s="59"/>
      <c r="Q56" s="59"/>
      <c r="R56" s="14"/>
    </row>
    <row r="57" ht="135" spans="1:18">
      <c r="A57" s="14">
        <v>47</v>
      </c>
      <c r="B57" s="34" t="s">
        <v>264</v>
      </c>
      <c r="C57" s="35" t="s">
        <v>263</v>
      </c>
      <c r="D57" s="39" t="s">
        <v>265</v>
      </c>
      <c r="E57" s="42" t="s">
        <v>266</v>
      </c>
      <c r="F57" s="17">
        <f t="shared" si="10"/>
        <v>170</v>
      </c>
      <c r="G57" s="43">
        <v>170</v>
      </c>
      <c r="H57" s="37"/>
      <c r="I57" s="38"/>
      <c r="J57" s="43"/>
      <c r="K57" s="14">
        <v>153</v>
      </c>
      <c r="L57" s="63">
        <f t="shared" si="5"/>
        <v>0.9</v>
      </c>
      <c r="M57" s="68">
        <f t="shared" si="6"/>
        <v>17</v>
      </c>
      <c r="N57" s="59" t="s">
        <v>218</v>
      </c>
      <c r="O57" s="59" t="s">
        <v>28</v>
      </c>
      <c r="P57" s="54" t="s">
        <v>267</v>
      </c>
      <c r="Q57" s="54" t="s">
        <v>268</v>
      </c>
      <c r="R57" s="14"/>
    </row>
    <row r="58" ht="13.5" spans="1:18">
      <c r="A58" s="14"/>
      <c r="B58" s="39"/>
      <c r="C58" s="40" t="s">
        <v>269</v>
      </c>
      <c r="D58" s="39"/>
      <c r="E58" s="14"/>
      <c r="F58" s="13">
        <f t="shared" si="10"/>
        <v>2160</v>
      </c>
      <c r="G58" s="13"/>
      <c r="H58" s="13"/>
      <c r="I58" s="13"/>
      <c r="J58" s="13">
        <v>2160</v>
      </c>
      <c r="K58" s="13">
        <v>2160</v>
      </c>
      <c r="L58" s="51">
        <f t="shared" si="5"/>
        <v>1</v>
      </c>
      <c r="M58" s="11">
        <f t="shared" si="6"/>
        <v>0</v>
      </c>
      <c r="N58" s="59"/>
      <c r="O58" s="59"/>
      <c r="P58" s="59"/>
      <c r="Q58" s="59"/>
      <c r="R58" s="14"/>
    </row>
    <row r="59" ht="67.5" spans="1:18">
      <c r="A59" s="14">
        <v>48</v>
      </c>
      <c r="B59" s="34" t="s">
        <v>270</v>
      </c>
      <c r="C59" s="35" t="s">
        <v>269</v>
      </c>
      <c r="D59" s="34" t="s">
        <v>271</v>
      </c>
      <c r="E59" s="14" t="s">
        <v>134</v>
      </c>
      <c r="F59" s="17">
        <f t="shared" si="10"/>
        <v>2160</v>
      </c>
      <c r="G59" s="14"/>
      <c r="H59" s="14"/>
      <c r="I59" s="14"/>
      <c r="J59" s="14">
        <v>2160</v>
      </c>
      <c r="K59" s="14">
        <v>2160</v>
      </c>
      <c r="L59" s="63">
        <f t="shared" si="5"/>
        <v>1</v>
      </c>
      <c r="M59" s="68">
        <f t="shared" si="6"/>
        <v>0</v>
      </c>
      <c r="N59" s="59" t="s">
        <v>272</v>
      </c>
      <c r="O59" s="59" t="s">
        <v>28</v>
      </c>
      <c r="P59" s="54" t="s">
        <v>273</v>
      </c>
      <c r="Q59" s="54" t="s">
        <v>274</v>
      </c>
      <c r="R59" s="14"/>
    </row>
    <row r="60" ht="13.5" spans="1:18">
      <c r="A60" s="14"/>
      <c r="B60" s="39"/>
      <c r="C60" s="40" t="s">
        <v>275</v>
      </c>
      <c r="D60" s="39"/>
      <c r="E60" s="14"/>
      <c r="F60" s="13">
        <f t="shared" si="10"/>
        <v>616</v>
      </c>
      <c r="G60" s="13"/>
      <c r="H60" s="13"/>
      <c r="I60" s="13"/>
      <c r="J60" s="13">
        <f>J61</f>
        <v>616</v>
      </c>
      <c r="K60" s="14">
        <v>357</v>
      </c>
      <c r="L60" s="51">
        <f t="shared" si="5"/>
        <v>0.579545454545455</v>
      </c>
      <c r="M60" s="11">
        <f t="shared" si="6"/>
        <v>259</v>
      </c>
      <c r="N60" s="59"/>
      <c r="O60" s="59"/>
      <c r="P60" s="59"/>
      <c r="Q60" s="59"/>
      <c r="R60" s="14"/>
    </row>
    <row r="61" ht="157.5" spans="1:18">
      <c r="A61" s="14">
        <v>49</v>
      </c>
      <c r="B61" s="41" t="s">
        <v>276</v>
      </c>
      <c r="C61" s="35" t="s">
        <v>275</v>
      </c>
      <c r="D61" s="34" t="s">
        <v>277</v>
      </c>
      <c r="E61" s="14" t="s">
        <v>134</v>
      </c>
      <c r="F61" s="17">
        <f t="shared" si="10"/>
        <v>616</v>
      </c>
      <c r="G61" s="14"/>
      <c r="H61" s="14"/>
      <c r="I61" s="14"/>
      <c r="J61" s="14">
        <v>616</v>
      </c>
      <c r="K61" s="14">
        <v>357</v>
      </c>
      <c r="L61" s="63">
        <f t="shared" si="5"/>
        <v>0.579545454545455</v>
      </c>
      <c r="M61" s="68">
        <f t="shared" si="6"/>
        <v>259</v>
      </c>
      <c r="N61" s="59" t="s">
        <v>218</v>
      </c>
      <c r="O61" s="59" t="s">
        <v>28</v>
      </c>
      <c r="P61" s="54" t="s">
        <v>278</v>
      </c>
      <c r="Q61" s="54" t="s">
        <v>279</v>
      </c>
      <c r="R61" s="14"/>
    </row>
    <row r="62" ht="13.5" spans="1:18">
      <c r="A62" s="14"/>
      <c r="B62" s="39"/>
      <c r="C62" s="40" t="s">
        <v>280</v>
      </c>
      <c r="D62" s="39"/>
      <c r="E62" s="14"/>
      <c r="F62" s="13">
        <f t="shared" si="10"/>
        <v>1316.35</v>
      </c>
      <c r="G62" s="13"/>
      <c r="H62" s="13"/>
      <c r="I62" s="13"/>
      <c r="J62" s="13">
        <f t="shared" ref="J62:M62" si="12">SUM(J63:J66)</f>
        <v>1316.35</v>
      </c>
      <c r="K62" s="13">
        <f t="shared" si="12"/>
        <v>321.75</v>
      </c>
      <c r="L62" s="51">
        <f t="shared" si="5"/>
        <v>0.24442587457743</v>
      </c>
      <c r="M62" s="13">
        <f t="shared" si="12"/>
        <v>994.6</v>
      </c>
      <c r="N62" s="59"/>
      <c r="O62" s="59"/>
      <c r="P62" s="59"/>
      <c r="Q62" s="59"/>
      <c r="R62" s="14"/>
    </row>
    <row r="63" ht="113.25" spans="1:18">
      <c r="A63" s="14">
        <v>50</v>
      </c>
      <c r="B63" s="44" t="s">
        <v>281</v>
      </c>
      <c r="C63" s="45" t="s">
        <v>280</v>
      </c>
      <c r="D63" s="44" t="s">
        <v>282</v>
      </c>
      <c r="E63" s="46" t="s">
        <v>283</v>
      </c>
      <c r="F63" s="17">
        <f t="shared" si="10"/>
        <v>202.5</v>
      </c>
      <c r="G63" s="14"/>
      <c r="H63" s="14"/>
      <c r="I63" s="14"/>
      <c r="J63" s="14">
        <v>202.5</v>
      </c>
      <c r="K63" s="14">
        <v>7.9</v>
      </c>
      <c r="L63" s="63">
        <f t="shared" si="5"/>
        <v>0.0390123456790124</v>
      </c>
      <c r="M63" s="14">
        <f>F63-K63</f>
        <v>194.6</v>
      </c>
      <c r="N63" s="65" t="s">
        <v>284</v>
      </c>
      <c r="O63" s="69" t="s">
        <v>28</v>
      </c>
      <c r="P63" s="65" t="s">
        <v>285</v>
      </c>
      <c r="Q63" s="65" t="s">
        <v>286</v>
      </c>
      <c r="R63" s="14"/>
    </row>
    <row r="64" ht="202.5" spans="1:18">
      <c r="A64" s="14">
        <v>51</v>
      </c>
      <c r="B64" s="44" t="s">
        <v>287</v>
      </c>
      <c r="C64" s="45" t="s">
        <v>280</v>
      </c>
      <c r="D64" s="44" t="s">
        <v>288</v>
      </c>
      <c r="E64" s="46" t="s">
        <v>283</v>
      </c>
      <c r="F64" s="17">
        <f t="shared" si="10"/>
        <v>513.85</v>
      </c>
      <c r="G64" s="14"/>
      <c r="H64" s="14"/>
      <c r="I64" s="14"/>
      <c r="J64" s="14">
        <v>513.85</v>
      </c>
      <c r="K64" s="14">
        <v>313.85</v>
      </c>
      <c r="L64" s="63">
        <f t="shared" si="5"/>
        <v>0.610781356426973</v>
      </c>
      <c r="M64" s="14">
        <v>200</v>
      </c>
      <c r="N64" s="65" t="s">
        <v>289</v>
      </c>
      <c r="O64" s="69" t="s">
        <v>28</v>
      </c>
      <c r="P64" s="65" t="s">
        <v>290</v>
      </c>
      <c r="Q64" s="65" t="s">
        <v>291</v>
      </c>
      <c r="R64" s="14"/>
    </row>
    <row r="65" ht="90" spans="1:18">
      <c r="A65" s="14">
        <v>52</v>
      </c>
      <c r="B65" s="44" t="s">
        <v>292</v>
      </c>
      <c r="C65" s="45" t="s">
        <v>280</v>
      </c>
      <c r="D65" s="44" t="s">
        <v>293</v>
      </c>
      <c r="E65" s="46" t="s">
        <v>283</v>
      </c>
      <c r="F65" s="17">
        <f t="shared" si="10"/>
        <v>300</v>
      </c>
      <c r="G65" s="14"/>
      <c r="H65" s="14"/>
      <c r="I65" s="14"/>
      <c r="J65" s="14">
        <v>300</v>
      </c>
      <c r="K65" s="14">
        <v>0</v>
      </c>
      <c r="L65" s="63">
        <f t="shared" si="5"/>
        <v>0</v>
      </c>
      <c r="M65" s="14">
        <v>300</v>
      </c>
      <c r="N65" s="65" t="s">
        <v>294</v>
      </c>
      <c r="O65" s="65" t="s">
        <v>295</v>
      </c>
      <c r="P65" s="65" t="s">
        <v>296</v>
      </c>
      <c r="Q65" s="65" t="s">
        <v>297</v>
      </c>
      <c r="R65" s="14"/>
    </row>
    <row r="66" ht="24" spans="1:18">
      <c r="A66" s="14">
        <v>53</v>
      </c>
      <c r="B66" s="35" t="s">
        <v>298</v>
      </c>
      <c r="C66" s="35" t="s">
        <v>280</v>
      </c>
      <c r="D66" s="71" t="s">
        <v>299</v>
      </c>
      <c r="E66" s="14"/>
      <c r="F66" s="17">
        <f t="shared" si="10"/>
        <v>300</v>
      </c>
      <c r="G66" s="14"/>
      <c r="H66" s="14"/>
      <c r="I66" s="14"/>
      <c r="J66" s="73">
        <v>300</v>
      </c>
      <c r="K66" s="14">
        <v>0</v>
      </c>
      <c r="L66" s="63">
        <v>0</v>
      </c>
      <c r="M66" s="14">
        <v>300</v>
      </c>
      <c r="N66" s="59"/>
      <c r="O66" s="59" t="s">
        <v>42</v>
      </c>
      <c r="P66" s="59"/>
      <c r="Q66" s="59"/>
      <c r="R66" s="76"/>
    </row>
    <row r="67" spans="1:18">
      <c r="A67" s="14"/>
      <c r="B67" s="14"/>
      <c r="C67" s="40" t="s">
        <v>300</v>
      </c>
      <c r="D67" s="14"/>
      <c r="E67" s="14"/>
      <c r="F67" s="18">
        <f t="shared" ref="F67:M67" si="13">F68</f>
        <v>48.25</v>
      </c>
      <c r="G67" s="18">
        <f t="shared" si="13"/>
        <v>0</v>
      </c>
      <c r="H67" s="18">
        <f t="shared" si="13"/>
        <v>0</v>
      </c>
      <c r="I67" s="18">
        <f t="shared" si="13"/>
        <v>0</v>
      </c>
      <c r="J67" s="18">
        <f t="shared" si="13"/>
        <v>48.25</v>
      </c>
      <c r="K67" s="18">
        <f t="shared" si="13"/>
        <v>0</v>
      </c>
      <c r="L67" s="18">
        <f t="shared" si="13"/>
        <v>0</v>
      </c>
      <c r="M67" s="18">
        <f t="shared" si="13"/>
        <v>48.25</v>
      </c>
      <c r="N67" s="74"/>
      <c r="O67" s="74"/>
      <c r="P67" s="74"/>
      <c r="Q67" s="74"/>
      <c r="R67" s="18">
        <f>R68</f>
        <v>0</v>
      </c>
    </row>
    <row r="68" ht="24" spans="1:18">
      <c r="A68" s="14">
        <v>54</v>
      </c>
      <c r="B68" s="34" t="s">
        <v>301</v>
      </c>
      <c r="C68" s="35" t="s">
        <v>300</v>
      </c>
      <c r="D68" s="35" t="s">
        <v>302</v>
      </c>
      <c r="E68" s="42" t="s">
        <v>303</v>
      </c>
      <c r="F68" s="17">
        <f>G68+H68+I68+J68</f>
        <v>48.25</v>
      </c>
      <c r="G68" s="14"/>
      <c r="H68" s="14"/>
      <c r="I68" s="14"/>
      <c r="J68" s="73">
        <v>48.25</v>
      </c>
      <c r="K68" s="14">
        <v>0</v>
      </c>
      <c r="L68" s="63">
        <v>0</v>
      </c>
      <c r="M68" s="14">
        <v>48.25</v>
      </c>
      <c r="N68" s="59"/>
      <c r="O68" s="59" t="s">
        <v>28</v>
      </c>
      <c r="P68" s="59"/>
      <c r="Q68" s="59"/>
      <c r="R68" s="76"/>
    </row>
    <row r="69" ht="13.5" spans="1:18">
      <c r="A69" s="14"/>
      <c r="B69" s="14"/>
      <c r="C69" s="40" t="s">
        <v>304</v>
      </c>
      <c r="D69" s="14"/>
      <c r="E69" s="14"/>
      <c r="F69" s="13">
        <f t="shared" ref="F69:K69" si="14">F70</f>
        <v>450</v>
      </c>
      <c r="G69" s="13">
        <f t="shared" si="14"/>
        <v>0</v>
      </c>
      <c r="H69" s="13">
        <f t="shared" si="14"/>
        <v>0</v>
      </c>
      <c r="I69" s="13">
        <f t="shared" si="14"/>
        <v>0</v>
      </c>
      <c r="J69" s="13">
        <f t="shared" si="14"/>
        <v>450</v>
      </c>
      <c r="K69" s="13">
        <f t="shared" si="14"/>
        <v>0</v>
      </c>
      <c r="L69" s="51">
        <v>0</v>
      </c>
      <c r="M69" s="13">
        <f>M70</f>
        <v>450</v>
      </c>
      <c r="N69" s="59"/>
      <c r="O69" s="59"/>
      <c r="P69" s="59"/>
      <c r="Q69" s="59"/>
      <c r="R69" s="76"/>
    </row>
    <row r="70" ht="90" spans="1:18">
      <c r="A70" s="14">
        <v>55</v>
      </c>
      <c r="B70" s="41" t="s">
        <v>305</v>
      </c>
      <c r="C70" s="35" t="s">
        <v>304</v>
      </c>
      <c r="D70" s="72" t="s">
        <v>306</v>
      </c>
      <c r="E70" s="42" t="s">
        <v>307</v>
      </c>
      <c r="F70" s="14">
        <v>450</v>
      </c>
      <c r="G70" s="14"/>
      <c r="H70" s="14"/>
      <c r="I70" s="14"/>
      <c r="J70" s="14">
        <v>450</v>
      </c>
      <c r="K70" s="14">
        <v>0</v>
      </c>
      <c r="L70" s="75">
        <v>0</v>
      </c>
      <c r="M70" s="14">
        <v>450</v>
      </c>
      <c r="N70" s="65" t="s">
        <v>308</v>
      </c>
      <c r="O70" s="69" t="s">
        <v>28</v>
      </c>
      <c r="P70" s="65" t="s">
        <v>309</v>
      </c>
      <c r="Q70" s="65" t="s">
        <v>310</v>
      </c>
      <c r="R70" s="14"/>
    </row>
  </sheetData>
  <mergeCells count="18">
    <mergeCell ref="A1:R1"/>
    <mergeCell ref="B2:R2"/>
    <mergeCell ref="F3:J3"/>
    <mergeCell ref="A3:A4"/>
    <mergeCell ref="B3:B4"/>
    <mergeCell ref="C3:C4"/>
    <mergeCell ref="C43:C49"/>
    <mergeCell ref="C50:C53"/>
    <mergeCell ref="D3:D4"/>
    <mergeCell ref="E3:E4"/>
    <mergeCell ref="K3:K4"/>
    <mergeCell ref="L3:L4"/>
    <mergeCell ref="M3:M4"/>
    <mergeCell ref="N3:N4"/>
    <mergeCell ref="O3:O4"/>
    <mergeCell ref="P3:P4"/>
    <mergeCell ref="Q3:Q4"/>
    <mergeCell ref="R3:R4"/>
  </mergeCells>
  <printOptions horizontalCentered="1"/>
  <pageMargins left="0.196527777777778" right="0.196527777777778" top="0.275" bottom="0.0784722222222222" header="0.511811023622047" footer="0.511811023622047"/>
  <pageSetup paperSize="9" scale="60"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11"/>
  <sheetViews>
    <sheetView workbookViewId="0">
      <selection activeCell="A1" sqref="A1"/>
    </sheetView>
  </sheetViews>
  <sheetFormatPr defaultColWidth="9.28571428571429" defaultRowHeight="12.75" outlineLevelCol="1"/>
  <sheetData>
    <row r="1" spans="2:2">
      <c r="B1" s="1" t="s">
        <v>311</v>
      </c>
    </row>
    <row r="2" spans="2:2">
      <c r="B2" s="1" t="s">
        <v>312</v>
      </c>
    </row>
    <row r="4" spans="2:2">
      <c r="B4" t="s">
        <v>313</v>
      </c>
    </row>
    <row r="5" spans="2:2">
      <c r="B5" s="2" t="s">
        <v>314</v>
      </c>
    </row>
    <row r="7" spans="2:2">
      <c r="B7" t="s">
        <v>315</v>
      </c>
    </row>
    <row r="8" spans="2:2">
      <c r="B8" s="2" t="s">
        <v>316</v>
      </c>
    </row>
    <row r="10" spans="2:2">
      <c r="B10" t="s">
        <v>317</v>
      </c>
    </row>
    <row r="11" spans="2:2">
      <c r="B11" s="2" t="s">
        <v>318</v>
      </c>
    </row>
  </sheetData>
  <hyperlinks>
    <hyperlink ref="B5" r:id="rId1" display="https://www.e-iceblue.com"/>
    <hyperlink ref="B8" r:id="rId2" display="mailto:support@e-iceblue.com"/>
    <hyperlink ref="B11" r:id="rId3" display="https://www.e-iceblue.com/Buy/Spire.XLS.html"/>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2020年</vt:lpstr>
      <vt:lpstr>Evaluation Warning</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独角戏</cp:lastModifiedBy>
  <cp:revision>1</cp:revision>
  <dcterms:created xsi:type="dcterms:W3CDTF">2014-07-21T08:09:00Z</dcterms:created>
  <cp:lastPrinted>2020-11-20T05:22:00Z</cp:lastPrinted>
  <dcterms:modified xsi:type="dcterms:W3CDTF">2024-11-14T01:44:14Z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743B62D936734C8BB4ED63C856CDB708_13</vt:lpwstr>
  </property>
</Properties>
</file>